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defaultThemeVersion="124226"/>
  <bookViews>
    <workbookView xWindow="-120" yWindow="-120" windowWidth="20730" windowHeight="11760" tabRatio="981"/>
  </bookViews>
  <sheets>
    <sheet name="ACCOUNTS 23" sheetId="37" r:id="rId1"/>
    <sheet name="Expenditure" sheetId="60" r:id="rId2"/>
    <sheet name="Income" sheetId="61" r:id="rId3"/>
    <sheet name="End Yr recon" sheetId="63" r:id="rId4"/>
    <sheet name=" Variance 1.2" sheetId="62" r:id="rId5"/>
    <sheet name="VAT RECLAIM 22-23" sheetId="64" r:id="rId6"/>
    <sheet name="R&amp;P Qtr1" sheetId="16" state="hidden" r:id="rId7"/>
    <sheet name="R&amp;P Qtr3" sheetId="20" state="hidden" r:id="rId8"/>
    <sheet name="Sheet1" sheetId="65" r:id="rId9"/>
  </sheets>
  <definedNames>
    <definedName name="_xlnm.Print_Area" localSheetId="7">'R&amp;P Qtr3'!$A$1:$G$54</definedName>
  </definedNames>
  <calcPr calcId="145621"/>
  <fileRecoveryPr autoRecover="0"/>
</workbook>
</file>

<file path=xl/calcChain.xml><?xml version="1.0" encoding="utf-8"?>
<calcChain xmlns="http://schemas.openxmlformats.org/spreadsheetml/2006/main">
  <c r="F6" i="61" l="1"/>
  <c r="J30" i="60"/>
  <c r="F7" i="61"/>
  <c r="F7" i="64"/>
  <c r="F6" i="64"/>
  <c r="F5" i="64"/>
  <c r="O22" i="60"/>
  <c r="D22" i="60" s="1"/>
  <c r="O19" i="60"/>
  <c r="D19" i="60" s="1"/>
  <c r="O20" i="60"/>
  <c r="D20" i="60" s="1"/>
  <c r="O21" i="60"/>
  <c r="D21" i="60" s="1"/>
  <c r="O15" i="60"/>
  <c r="D15" i="60" s="1"/>
  <c r="O26" i="60"/>
  <c r="D26" i="60" s="1"/>
  <c r="O24" i="60"/>
  <c r="D24" i="60" s="1"/>
  <c r="O27" i="60"/>
  <c r="D27" i="60" s="1"/>
  <c r="O23" i="60"/>
  <c r="D23" i="60" s="1"/>
  <c r="O25" i="60"/>
  <c r="D25" i="60" s="1"/>
  <c r="O10" i="60"/>
  <c r="D10" i="60" s="1"/>
  <c r="O11" i="60"/>
  <c r="D11" i="60" s="1"/>
  <c r="A25" i="37"/>
  <c r="A38" i="37" s="1"/>
  <c r="A10" i="37"/>
  <c r="A36" i="37" s="1"/>
  <c r="O5" i="60"/>
  <c r="D5" i="60" s="1"/>
  <c r="O6" i="60"/>
  <c r="D6" i="60" s="1"/>
  <c r="O7" i="60"/>
  <c r="D7" i="60" s="1"/>
  <c r="O8" i="60"/>
  <c r="D8" i="60" s="1"/>
  <c r="O9" i="60"/>
  <c r="D9" i="60" s="1"/>
  <c r="E30" i="60"/>
  <c r="C28" i="63"/>
  <c r="C15" i="63"/>
  <c r="O14" i="60"/>
  <c r="D14" i="60" s="1"/>
  <c r="O13" i="60"/>
  <c r="D13" i="60" s="1"/>
  <c r="O18" i="60"/>
  <c r="D18" i="60" s="1"/>
  <c r="O12" i="60"/>
  <c r="D12" i="60" s="1"/>
  <c r="O17" i="60"/>
  <c r="D17" i="60" s="1"/>
  <c r="O16" i="60"/>
  <c r="D16" i="60" s="1"/>
  <c r="A41" i="37" l="1"/>
  <c r="F30" i="60"/>
  <c r="G30" i="60"/>
  <c r="H30" i="60"/>
  <c r="I30" i="60"/>
  <c r="K30" i="60"/>
  <c r="L30" i="60"/>
  <c r="M30" i="60"/>
  <c r="N30" i="60"/>
  <c r="O30" i="60" l="1"/>
  <c r="E8" i="64"/>
  <c r="D8" i="64"/>
  <c r="D25" i="37"/>
  <c r="D38" i="37" s="1"/>
  <c r="F8" i="64" l="1"/>
  <c r="F8" i="61" l="1"/>
  <c r="E10" i="61" l="1"/>
  <c r="C10" i="61"/>
  <c r="F5" i="61"/>
  <c r="F10" i="61" l="1"/>
  <c r="A32" i="16" l="1"/>
  <c r="A12" i="16"/>
  <c r="A11" i="16"/>
  <c r="A10" i="16"/>
  <c r="A9" i="16"/>
  <c r="A8" i="16"/>
  <c r="A31" i="16"/>
  <c r="A30" i="16"/>
  <c r="A29" i="16"/>
  <c r="A28" i="16"/>
  <c r="A27" i="16"/>
  <c r="A26" i="16"/>
  <c r="A25" i="16"/>
  <c r="A24" i="16"/>
  <c r="A23" i="16"/>
  <c r="A22" i="16"/>
  <c r="A21" i="16"/>
  <c r="A20" i="16"/>
  <c r="A19" i="16"/>
  <c r="A14" i="16"/>
  <c r="D38" i="16"/>
  <c r="B29" i="20"/>
  <c r="E15" i="16"/>
  <c r="E34" i="16"/>
  <c r="F27" i="16"/>
  <c r="B48" i="16"/>
  <c r="B49" i="16"/>
  <c r="B50" i="16"/>
  <c r="F51" i="16"/>
  <c r="E17" i="20"/>
  <c r="E33" i="20"/>
  <c r="C50" i="16"/>
  <c r="B9" i="20"/>
  <c r="B10" i="20"/>
  <c r="B11" i="20"/>
  <c r="B12" i="20"/>
  <c r="B13" i="20"/>
  <c r="B23" i="20"/>
  <c r="C11" i="20"/>
  <c r="F11" i="20" s="1"/>
  <c r="C23" i="20"/>
  <c r="F23" i="20" s="1"/>
  <c r="C48" i="20"/>
  <c r="C49" i="20"/>
  <c r="C10" i="20"/>
  <c r="F10" i="20" s="1"/>
  <c r="C13" i="20"/>
  <c r="F13" i="20" s="1"/>
  <c r="D49" i="20"/>
  <c r="B25" i="20"/>
  <c r="C29" i="20"/>
  <c r="F29" i="20" s="1"/>
  <c r="D50" i="16"/>
  <c r="C12" i="20"/>
  <c r="F12" i="20" s="1"/>
  <c r="B21" i="20"/>
  <c r="E50" i="16"/>
  <c r="C25" i="20"/>
  <c r="F25" i="20" s="1"/>
  <c r="B22" i="20"/>
  <c r="C49" i="16"/>
  <c r="C21" i="20"/>
  <c r="F21" i="20" s="1"/>
  <c r="C22" i="20"/>
  <c r="F22" i="20" s="1"/>
  <c r="D48" i="20"/>
  <c r="C48" i="16"/>
  <c r="D49" i="16"/>
  <c r="E49" i="16"/>
  <c r="D48" i="16"/>
  <c r="E48" i="16"/>
  <c r="E49" i="20"/>
  <c r="B49" i="20"/>
  <c r="B51" i="16" l="1"/>
  <c r="C51" i="16"/>
  <c r="B14" i="20"/>
  <c r="B26" i="16"/>
  <c r="C26" i="16" s="1"/>
  <c r="B20" i="16"/>
  <c r="C20" i="16" s="1"/>
  <c r="F20" i="16" s="1"/>
  <c r="B28" i="16"/>
  <c r="C28" i="16" s="1"/>
  <c r="F28" i="16" s="1"/>
  <c r="B30" i="20"/>
  <c r="B28" i="20"/>
  <c r="B30" i="16"/>
  <c r="B24" i="16"/>
  <c r="C24" i="16" s="1"/>
  <c r="F24" i="16" s="1"/>
  <c r="B22" i="16"/>
  <c r="C22" i="16" s="1"/>
  <c r="F22" i="16" s="1"/>
  <c r="B12" i="16"/>
  <c r="C12" i="16" s="1"/>
  <c r="F12" i="16" s="1"/>
  <c r="B11" i="16"/>
  <c r="C11" i="16" s="1"/>
  <c r="F11" i="16" s="1"/>
  <c r="B15" i="20"/>
  <c r="B10" i="16"/>
  <c r="C10" i="16" s="1"/>
  <c r="F10" i="16" s="1"/>
  <c r="B8" i="20"/>
  <c r="B17" i="20" s="1"/>
  <c r="D9" i="20" s="1"/>
  <c r="B31" i="16"/>
  <c r="B32" i="20"/>
  <c r="B32" i="16"/>
  <c r="B21" i="16"/>
  <c r="C21" i="16" s="1"/>
  <c r="F21" i="16" s="1"/>
  <c r="B27" i="20"/>
  <c r="B26" i="20"/>
  <c r="B33" i="20"/>
  <c r="D23" i="20" s="1"/>
  <c r="C33" i="20"/>
  <c r="E51" i="16"/>
  <c r="B16" i="20"/>
  <c r="D37" i="20"/>
  <c r="C47" i="20"/>
  <c r="C50" i="20" s="1"/>
  <c r="D51" i="16"/>
  <c r="B31" i="20"/>
  <c r="F33" i="20"/>
  <c r="B48" i="20"/>
  <c r="C9" i="20" l="1"/>
  <c r="F9" i="20" s="1"/>
  <c r="D26" i="20"/>
  <c r="D29" i="20"/>
  <c r="D40" i="20"/>
  <c r="D22" i="20"/>
  <c r="C28" i="20"/>
  <c r="F28" i="20" s="1"/>
  <c r="B24" i="20"/>
  <c r="D24" i="20" s="1"/>
  <c r="D27" i="20"/>
  <c r="B23" i="16"/>
  <c r="C23" i="16" s="1"/>
  <c r="F23" i="16" s="1"/>
  <c r="C15" i="20"/>
  <c r="F15" i="20" s="1"/>
  <c r="B8" i="16"/>
  <c r="C8" i="16" s="1"/>
  <c r="F8" i="16" s="1"/>
  <c r="C27" i="20"/>
  <c r="F27" i="20" s="1"/>
  <c r="C30" i="20"/>
  <c r="F30" i="20" s="1"/>
  <c r="D28" i="20"/>
  <c r="D21" i="20"/>
  <c r="D33" i="20" s="1"/>
  <c r="B27" i="16"/>
  <c r="C27" i="16" s="1"/>
  <c r="B25" i="16"/>
  <c r="C25" i="16" s="1"/>
  <c r="F25" i="16" s="1"/>
  <c r="D32" i="20"/>
  <c r="D25" i="20"/>
  <c r="D30" i="20"/>
  <c r="D31" i="20"/>
  <c r="B29" i="16"/>
  <c r="C29" i="16" s="1"/>
  <c r="C14" i="20"/>
  <c r="F14" i="20" s="1"/>
  <c r="B9" i="16"/>
  <c r="B19" i="16"/>
  <c r="C19" i="16" s="1"/>
  <c r="D16" i="20"/>
  <c r="C16" i="20"/>
  <c r="F16" i="20" s="1"/>
  <c r="D39" i="20"/>
  <c r="D11" i="20"/>
  <c r="D15" i="20"/>
  <c r="D8" i="20"/>
  <c r="D17" i="20" s="1"/>
  <c r="D12" i="20"/>
  <c r="D10" i="20"/>
  <c r="D13" i="20"/>
  <c r="D14" i="20"/>
  <c r="E47" i="20"/>
  <c r="C31" i="20"/>
  <c r="D47" i="20"/>
  <c r="D50" i="20" s="1"/>
  <c r="E48" i="20"/>
  <c r="D42" i="20" l="1"/>
  <c r="C8" i="20"/>
  <c r="C17" i="20" s="1"/>
  <c r="F17" i="20" s="1"/>
  <c r="C24" i="20"/>
  <c r="F24" i="20" s="1"/>
  <c r="C32" i="20"/>
  <c r="C26" i="20"/>
  <c r="F26" i="20" s="1"/>
  <c r="B34" i="16"/>
  <c r="D25" i="16" s="1"/>
  <c r="F19" i="16"/>
  <c r="C34" i="16"/>
  <c r="C9" i="16"/>
  <c r="B15" i="16"/>
  <c r="E50" i="20"/>
  <c r="B47" i="20"/>
  <c r="B50" i="20" s="1"/>
  <c r="D10" i="37" l="1"/>
  <c r="D29" i="37" s="1"/>
  <c r="F8" i="20"/>
  <c r="D19" i="16"/>
  <c r="D23" i="16"/>
  <c r="D27" i="16"/>
  <c r="D28" i="16"/>
  <c r="D41" i="16"/>
  <c r="L34" i="16"/>
  <c r="D20" i="16"/>
  <c r="D24" i="16"/>
  <c r="D29" i="16"/>
  <c r="F34" i="16"/>
  <c r="D26" i="16"/>
  <c r="D22" i="16"/>
  <c r="D21" i="16"/>
  <c r="F9" i="16"/>
  <c r="C15" i="16"/>
  <c r="D11" i="16"/>
  <c r="D10" i="16"/>
  <c r="D8" i="16"/>
  <c r="F15" i="16"/>
  <c r="D9" i="16"/>
  <c r="D40" i="16"/>
  <c r="D12" i="16"/>
  <c r="D30" i="37" l="1"/>
  <c r="D33" i="37" s="1"/>
  <c r="D43" i="16"/>
  <c r="D36" i="37"/>
  <c r="D41" i="37" s="1"/>
  <c r="D34" i="16"/>
  <c r="D15" i="16"/>
  <c r="D30" i="60" l="1"/>
</calcChain>
</file>

<file path=xl/sharedStrings.xml><?xml version="1.0" encoding="utf-8"?>
<sst xmlns="http://schemas.openxmlformats.org/spreadsheetml/2006/main" count="287" uniqueCount="201">
  <si>
    <t>TOTAL</t>
  </si>
  <si>
    <t>VAT</t>
  </si>
  <si>
    <t>Receipts</t>
  </si>
  <si>
    <t>Precept</t>
  </si>
  <si>
    <t>Delegated functions</t>
  </si>
  <si>
    <t>Cemetery</t>
  </si>
  <si>
    <t>Allotments</t>
  </si>
  <si>
    <t>Sundry</t>
  </si>
  <si>
    <t>%</t>
  </si>
  <si>
    <t>Variance</t>
  </si>
  <si>
    <t>Payments</t>
  </si>
  <si>
    <t>Administration</t>
  </si>
  <si>
    <t>Street lighting</t>
  </si>
  <si>
    <t>TOTALS</t>
  </si>
  <si>
    <t>Interest received</t>
  </si>
  <si>
    <t>Market rents</t>
  </si>
  <si>
    <t>s137</t>
  </si>
  <si>
    <t>-</t>
  </si>
  <si>
    <t>Summary Receipts and Payments</t>
  </si>
  <si>
    <t>G. J. RIX</t>
  </si>
  <si>
    <t>Responsible Financial Officer</t>
  </si>
  <si>
    <t>TOTALS FOR YEAR</t>
  </si>
  <si>
    <t>Quarter</t>
  </si>
  <si>
    <t>Year to date</t>
  </si>
  <si>
    <t>Community Facility Fund</t>
  </si>
  <si>
    <t>Payee</t>
  </si>
  <si>
    <t>Date</t>
  </si>
  <si>
    <t>Stimpson's Piece</t>
  </si>
  <si>
    <t>Street cleaning</t>
  </si>
  <si>
    <t>Quarter 1 receipts</t>
  </si>
  <si>
    <t>Quarter 1 payments</t>
  </si>
  <si>
    <t>Community Facilities Fund</t>
  </si>
  <si>
    <t>Delegated Functions Fund</t>
  </si>
  <si>
    <t>Town Council</t>
  </si>
  <si>
    <t>Opening balances</t>
  </si>
  <si>
    <t>Closing balances</t>
  </si>
  <si>
    <t>Fund Balances</t>
  </si>
  <si>
    <t>Cemeteries &amp; Churchyard</t>
  </si>
  <si>
    <t>Capital</t>
  </si>
  <si>
    <t>Town Appraisal</t>
  </si>
  <si>
    <t>Committed funds</t>
  </si>
  <si>
    <t>Quarter 3 receipts</t>
  </si>
  <si>
    <t>Quarter 3 payments</t>
  </si>
  <si>
    <t>Chairman</t>
  </si>
  <si>
    <t>E&amp;OE</t>
  </si>
  <si>
    <t>Balance as at 30th. June 2004</t>
  </si>
  <si>
    <t>Balance as at 1st October 2004</t>
  </si>
  <si>
    <t>Balance as at 31st December 2004</t>
  </si>
  <si>
    <t>Budget for year</t>
  </si>
  <si>
    <t>Budget</t>
  </si>
  <si>
    <t>Receipts and Payments to 30.12.04</t>
  </si>
  <si>
    <t>Office</t>
  </si>
  <si>
    <t>Insurance</t>
  </si>
  <si>
    <t>Vat Number</t>
  </si>
  <si>
    <t>General Fund</t>
  </si>
  <si>
    <t xml:space="preserve">Village Hall </t>
  </si>
  <si>
    <t>Election</t>
  </si>
  <si>
    <t>Balance as at 1st April 2010</t>
  </si>
  <si>
    <t>Receipts and Payments for the Quarter to 30th June 2010</t>
  </si>
  <si>
    <t>Travel Expenses</t>
  </si>
  <si>
    <t>Date:</t>
  </si>
  <si>
    <t>Swafield and Bradfield PC</t>
  </si>
  <si>
    <t>travel</t>
  </si>
  <si>
    <t>Assets</t>
  </si>
  <si>
    <t>HMRC VAT reclaimed</t>
  </si>
  <si>
    <t>Office Allowance</t>
  </si>
  <si>
    <t>Printing, Stationery and Postage</t>
  </si>
  <si>
    <t xml:space="preserve">PWLB Repayment </t>
  </si>
  <si>
    <t>VAT on Payments</t>
  </si>
  <si>
    <t>Opening Balance (1st April)</t>
  </si>
  <si>
    <t>Closing Balance (31 March)</t>
  </si>
  <si>
    <t>General Admin</t>
  </si>
  <si>
    <t>Loan</t>
  </si>
  <si>
    <t xml:space="preserve"> Actual This year to date</t>
  </si>
  <si>
    <t>Receipts (add)</t>
  </si>
  <si>
    <t>Payments (minus)</t>
  </si>
  <si>
    <t>Swafield and Bradfield Parish Council</t>
  </si>
  <si>
    <t>Village Hall  - grounds maintenance</t>
  </si>
  <si>
    <t xml:space="preserve">Payments </t>
  </si>
  <si>
    <t>Total Payments</t>
  </si>
  <si>
    <t>Total Receipts</t>
  </si>
  <si>
    <t>Churchyard - grounds maintenance</t>
  </si>
  <si>
    <t xml:space="preserve">Receipts and Payments Accounts </t>
  </si>
  <si>
    <t>HMRC</t>
  </si>
  <si>
    <t xml:space="preserve">stationery/postage </t>
  </si>
  <si>
    <t>Elaine Pugh</t>
  </si>
  <si>
    <t>Cheque</t>
  </si>
  <si>
    <t>Salary/PAYE</t>
  </si>
  <si>
    <t>Total amount</t>
  </si>
  <si>
    <t>Precept - 1st tranche</t>
  </si>
  <si>
    <t>Stuart Hutcheson</t>
  </si>
  <si>
    <t>Precept - 2nd tranche</t>
  </si>
  <si>
    <t>Community H/B Trust</t>
  </si>
  <si>
    <t>VAT 1875510 82</t>
  </si>
  <si>
    <t>MCC - Aylsham Computers</t>
  </si>
  <si>
    <t>Grants and S137</t>
  </si>
  <si>
    <t>Clerk/RFO</t>
  </si>
  <si>
    <t>Attachment 1.2</t>
  </si>
  <si>
    <t>Explanation of variances</t>
  </si>
  <si>
    <t>except where there are "compensating" variances which leave a box relatively unchanged</t>
  </si>
  <si>
    <t>Detailed explanation of variances (with amounts to nearest £10)</t>
  </si>
  <si>
    <t>Box 1</t>
  </si>
  <si>
    <t>Balances carried forward</t>
  </si>
  <si>
    <t>Box 2</t>
  </si>
  <si>
    <t>Box 3</t>
  </si>
  <si>
    <t>Other Income</t>
  </si>
  <si>
    <t>Box 4</t>
  </si>
  <si>
    <t>Staff costs</t>
  </si>
  <si>
    <t>Box 5</t>
  </si>
  <si>
    <t>Loan interest/capital</t>
  </si>
  <si>
    <t>Other Payments</t>
  </si>
  <si>
    <t>(+)£2,569</t>
  </si>
  <si>
    <t>Box 7</t>
  </si>
  <si>
    <t>Box 9</t>
  </si>
  <si>
    <t>Fixed assets &amp; Long term assets</t>
  </si>
  <si>
    <t>Box 10</t>
  </si>
  <si>
    <t>Total Borrowings</t>
  </si>
  <si>
    <t>Increased due to the purchase of the SAM2 at a cost of £3,407.</t>
  </si>
  <si>
    <t>(+)£0</t>
  </si>
  <si>
    <t>Salary &amp; HMRC</t>
  </si>
  <si>
    <t>Net amount</t>
  </si>
  <si>
    <t>Attachment 1.1</t>
  </si>
  <si>
    <t>Bank reconciliation</t>
  </si>
  <si>
    <t>Prepared by: Elaine Pugh and RFO</t>
  </si>
  <si>
    <t>£</t>
  </si>
  <si>
    <t>Current Account - TSB</t>
  </si>
  <si>
    <t>Petty Cash float (not applicable)</t>
  </si>
  <si>
    <t>The net balances reconcile to the Cash Book (receipts and payments) for the year as follows:</t>
  </si>
  <si>
    <t>CASH BOOK</t>
  </si>
  <si>
    <r>
      <t>Box 6 -</t>
    </r>
    <r>
      <rPr>
        <sz val="10"/>
        <rFont val="Arial"/>
        <family val="2"/>
      </rPr>
      <t xml:space="preserve"> other payments</t>
    </r>
  </si>
  <si>
    <t xml:space="preserve">Explanations for variance of more than 15% (and over £200) for individual boxes in Section </t>
  </si>
  <si>
    <t>Balances carried forward slightly increased</t>
  </si>
  <si>
    <t>2021/2022</t>
  </si>
  <si>
    <t>Less any unpresented cheques at 31st March 2022</t>
  </si>
  <si>
    <t>Unbanked cash at 31st March 2022</t>
  </si>
  <si>
    <t>Ros Calvert</t>
  </si>
  <si>
    <t>Grants  &amp; S137</t>
  </si>
  <si>
    <t>Westcotec</t>
  </si>
  <si>
    <t xml:space="preserve">HMRC </t>
  </si>
  <si>
    <t>VAT 775395874</t>
  </si>
  <si>
    <t>Tavern Tasty</t>
  </si>
  <si>
    <t>VAT 719960791</t>
  </si>
  <si>
    <t>Payments 1st April 2022 to 31 March 2023</t>
  </si>
  <si>
    <t>Income 1st April 2022 to 31 March 2023</t>
  </si>
  <si>
    <t>10.05.22</t>
  </si>
  <si>
    <t>Norfolk Training &amp; Support</t>
  </si>
  <si>
    <t>Year ending 31 March 2023</t>
  </si>
  <si>
    <t>Balance at 1st April 2022</t>
  </si>
  <si>
    <t>12.07.22</t>
  </si>
  <si>
    <t>Gallagher</t>
  </si>
  <si>
    <t>18.10.22</t>
  </si>
  <si>
    <t>d/d</t>
  </si>
  <si>
    <t>07.04.22</t>
  </si>
  <si>
    <t>17.10.22</t>
  </si>
  <si>
    <t>St Giles Church</t>
  </si>
  <si>
    <t>15.11.22</t>
  </si>
  <si>
    <t>Norfolk Wildlife Trust (Bradfield)</t>
  </si>
  <si>
    <t>Swafield Village Hall (grass)</t>
  </si>
  <si>
    <t>CHT - Defibrillator - Bradfield C/C</t>
  </si>
  <si>
    <t>PWBL UK Debt Management</t>
  </si>
  <si>
    <t>14.02.23</t>
  </si>
  <si>
    <t xml:space="preserve"> Defibrillator, bus shelter</t>
  </si>
  <si>
    <t>2022/2023</t>
  </si>
  <si>
    <t>TO BE DONE</t>
  </si>
  <si>
    <t>Balance per bank statements as at 31 March 2023</t>
  </si>
  <si>
    <t>Opening Balance 1st April 2022</t>
  </si>
  <si>
    <t>Add: Receipts in the year 2022/2023</t>
  </si>
  <si>
    <t>Less: Payments in the 2022/2023</t>
  </si>
  <si>
    <t>Closing balance per cash book 2023</t>
  </si>
  <si>
    <t>(receipts and payments book) as at 31st March 2023</t>
  </si>
  <si>
    <t>NCC - grant for bus shelter</t>
  </si>
  <si>
    <t>Grant</t>
  </si>
  <si>
    <t>30.09.22</t>
  </si>
  <si>
    <t>29.04.22</t>
  </si>
  <si>
    <t>NWT / Tavern Tasy</t>
  </si>
  <si>
    <t xml:space="preserve"> Hall. Audit, Admin, web/train/</t>
  </si>
  <si>
    <t>admin, Hall Hire, audit</t>
  </si>
  <si>
    <t xml:space="preserve">NCC - grant - bus shelter </t>
  </si>
  <si>
    <t>Balance at 31 March 2023</t>
  </si>
  <si>
    <t>(+)£9,816</t>
  </si>
  <si>
    <t>The balances held are earmarked for traffic calming measures in conjunction with Highways initiatives which are being worked on.  We have now purchased one bus shelter and hopeful to instal another.  We have also purchased a defibrillator for Bradfield.</t>
  </si>
  <si>
    <t>(-)£7</t>
  </si>
  <si>
    <t>(-)£147</t>
  </si>
  <si>
    <t>Less hours charged by Clerk</t>
  </si>
  <si>
    <t>Precept maintained due to balances held</t>
  </si>
  <si>
    <t>(+)£991</t>
  </si>
  <si>
    <t>(-)£3725</t>
  </si>
  <si>
    <t>Balances have been reduced by £3,725</t>
  </si>
  <si>
    <t>07.07.22</t>
  </si>
  <si>
    <t>Refund HMRC</t>
  </si>
  <si>
    <t xml:space="preserve"> </t>
  </si>
  <si>
    <t>Increased due to purchase and installation of bus shelter £7.560 and Defibrillator for Bradfield community £2256</t>
  </si>
  <si>
    <t>Other income was increased due to the income from NCC Parish Partnership Scheme to purchase the bus shelter £5,150.</t>
  </si>
  <si>
    <t>Expenditure was increased due to the purchase and installation of a defibrillator £2,256 at Bradfield and the installation of a bus shetler at the Trunch Road £7,4560.</t>
  </si>
  <si>
    <t>(+)£9,901</t>
  </si>
  <si>
    <t>(-)£278</t>
  </si>
  <si>
    <t>Reducing due to the yearly payment of £314 being made to the PLB</t>
  </si>
  <si>
    <t>(+)£5,132</t>
  </si>
  <si>
    <t xml:space="preserve">Swafield and Bradfield Parish Council </t>
  </si>
  <si>
    <t>O/S cheques</t>
  </si>
  <si>
    <t>VAT 1st April 2022 to 31 March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</si>
</sst>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5" formatCode="&quot;£&quot;#,##0;\-&quot;£&quot;#,##0"/>
    <numFmt numFmtId="6" formatCode="&quot;£&quot;#,##0;[Red]\-&quot;£&quot;#,##0"/>
    <numFmt numFmtId="43" formatCode="_-* #,##0.00_-;\-* #,##0.00_-;_-* &quot;-&quot;??_-;_-@_-"/>
    <numFmt numFmtId="164" formatCode="&quot;£&quot;#,##0.00"/>
    <numFmt numFmtId="165" formatCode="&quot;£&quot;#,##0"/>
    <numFmt numFmtId="166" formatCode="0.0%"/>
    <numFmt numFmtId="167" formatCode="_-* #,##0_-;\-* #,##0_-;_-* &quot;-&quot;??_-;_-@_-"/>
    <numFmt numFmtId="168" formatCode="[$-F800]dddd\,\ mmmm\ dd\,\ yyyy"/>
  </numFmts>
  <fonts count="19">
    <font>
      <sz val="10"/>
      <name val="Arial"/>
    </font>
    <font>
      <sz val="10"/>
      <name val="Arial"/>
      <family val="2"/>
    </font>
    <font>
      <sz val="12"/>
      <name val="Arial"/>
      <family val="2"/>
    </font>
    <font>
      <b/>
      <sz val="14"/>
      <name val="Arial"/>
      <family val="2"/>
    </font>
    <font>
      <b/>
      <sz val="12"/>
      <name val="Arial"/>
      <family val="2"/>
    </font>
    <font>
      <b/>
      <sz val="16"/>
      <name val="Arial"/>
      <family val="2"/>
    </font>
    <font>
      <b/>
      <sz val="10"/>
      <name val="Arial"/>
      <family val="2"/>
    </font>
    <font>
      <sz val="10"/>
      <name val="Arial"/>
      <family val="2"/>
    </font>
    <font>
      <sz val="8"/>
      <name val="Arial"/>
      <family val="2"/>
    </font>
    <font>
      <b/>
      <sz val="16"/>
      <name val="Albertus Extra Bold"/>
    </font>
    <font>
      <u/>
      <sz val="10"/>
      <name val="Arial"/>
      <family val="2"/>
    </font>
    <font>
      <sz val="10"/>
      <color rgb="FFFF0000"/>
      <name val="Arial"/>
      <family val="2"/>
    </font>
    <font>
      <sz val="9"/>
      <name val="Arial"/>
      <family val="2"/>
    </font>
    <font>
      <sz val="10"/>
      <name val="Arial"/>
      <family val="2"/>
    </font>
    <font>
      <b/>
      <sz val="10"/>
      <color rgb="FFFF0000"/>
      <name val="Arial"/>
      <family val="2"/>
    </font>
    <font>
      <b/>
      <sz val="10"/>
      <color rgb="FFC00000"/>
      <name val="Arial"/>
      <family val="2"/>
    </font>
    <font>
      <sz val="10"/>
      <color theme="1"/>
      <name val="Arial"/>
      <family val="2"/>
    </font>
    <font>
      <sz val="12"/>
      <color rgb="FFFF0000"/>
      <name val="Arial"/>
      <family val="2"/>
    </font>
    <font>
      <sz val="11"/>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2"/>
        <bgColor indexed="64"/>
      </patternFill>
    </fill>
  </fills>
  <borders count="32">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3">
    <xf numFmtId="0" fontId="0" fillId="0" borderId="0"/>
    <xf numFmtId="43" fontId="1" fillId="0" borderId="0" applyFont="0" applyFill="0" applyBorder="0" applyAlignment="0" applyProtection="0"/>
    <xf numFmtId="9" fontId="13" fillId="0" borderId="0" applyFont="0" applyFill="0" applyBorder="0" applyAlignment="0" applyProtection="0"/>
  </cellStyleXfs>
  <cellXfs count="217">
    <xf numFmtId="0" fontId="0" fillId="0" borderId="0" xfId="0"/>
    <xf numFmtId="164" fontId="0" fillId="0" borderId="0" xfId="0" applyNumberFormat="1"/>
    <xf numFmtId="0" fontId="2" fillId="0" borderId="0" xfId="0" applyFont="1"/>
    <xf numFmtId="0" fontId="3" fillId="0" borderId="0" xfId="0" applyFont="1"/>
    <xf numFmtId="0" fontId="4" fillId="0" borderId="0" xfId="0" applyFont="1"/>
    <xf numFmtId="0" fontId="2" fillId="0" borderId="0" xfId="0" applyFont="1" applyAlignment="1">
      <alignment horizontal="right"/>
    </xf>
    <xf numFmtId="165" fontId="2" fillId="0" borderId="0" xfId="0" applyNumberFormat="1" applyFont="1"/>
    <xf numFmtId="0" fontId="6" fillId="0" borderId="0" xfId="0" applyFont="1"/>
    <xf numFmtId="0" fontId="0" fillId="2" borderId="0" xfId="0" applyFill="1" applyAlignment="1">
      <alignment horizontal="center"/>
    </xf>
    <xf numFmtId="15" fontId="3" fillId="0" borderId="0" xfId="0" applyNumberFormat="1" applyFont="1" applyAlignment="1">
      <alignment horizontal="left"/>
    </xf>
    <xf numFmtId="0" fontId="6" fillId="0" borderId="0" xfId="0" applyFont="1" applyAlignment="1">
      <alignment horizontal="center"/>
    </xf>
    <xf numFmtId="0" fontId="7" fillId="0" borderId="0" xfId="0" applyFont="1"/>
    <xf numFmtId="165" fontId="7" fillId="0" borderId="0" xfId="0" applyNumberFormat="1" applyFont="1"/>
    <xf numFmtId="164" fontId="7" fillId="0" borderId="0" xfId="0" applyNumberFormat="1" applyFont="1"/>
    <xf numFmtId="165" fontId="7" fillId="0" borderId="0" xfId="0" applyNumberFormat="1" applyFont="1" applyAlignment="1">
      <alignment horizontal="center" wrapText="1"/>
    </xf>
    <xf numFmtId="0" fontId="7" fillId="0" borderId="0" xfId="0" applyFont="1" applyAlignment="1">
      <alignment horizontal="center" wrapText="1"/>
    </xf>
    <xf numFmtId="0" fontId="7" fillId="0" borderId="0" xfId="0" applyFont="1" applyAlignment="1">
      <alignment horizontal="center"/>
    </xf>
    <xf numFmtId="165" fontId="7" fillId="0" borderId="0" xfId="0" applyNumberFormat="1" applyFont="1" applyAlignment="1">
      <alignment horizontal="center"/>
    </xf>
    <xf numFmtId="165" fontId="6" fillId="0" borderId="0" xfId="0" applyNumberFormat="1" applyFont="1" applyAlignment="1">
      <alignment horizontal="center"/>
    </xf>
    <xf numFmtId="165" fontId="6" fillId="0" borderId="0" xfId="0" applyNumberFormat="1" applyFont="1" applyAlignment="1">
      <alignment horizontal="center" wrapText="1"/>
    </xf>
    <xf numFmtId="165" fontId="7" fillId="0" borderId="0" xfId="0" quotePrefix="1" applyNumberFormat="1" applyFont="1" applyAlignment="1">
      <alignment horizontal="center"/>
    </xf>
    <xf numFmtId="0" fontId="7" fillId="0" borderId="0" xfId="0" applyFont="1" applyAlignment="1">
      <alignment horizontal="right"/>
    </xf>
    <xf numFmtId="14" fontId="7" fillId="0" borderId="0" xfId="0" applyNumberFormat="1" applyFont="1"/>
    <xf numFmtId="165" fontId="7" fillId="0" borderId="10" xfId="0" applyNumberFormat="1" applyFont="1" applyBorder="1" applyAlignment="1">
      <alignment horizontal="center"/>
    </xf>
    <xf numFmtId="166" fontId="7" fillId="0" borderId="0" xfId="0" applyNumberFormat="1" applyFont="1" applyAlignment="1">
      <alignment horizontal="center"/>
    </xf>
    <xf numFmtId="165" fontId="7" fillId="0" borderId="11" xfId="0" applyNumberFormat="1" applyFont="1" applyBorder="1" applyAlignment="1">
      <alignment horizontal="center"/>
    </xf>
    <xf numFmtId="166" fontId="7" fillId="0" borderId="11" xfId="0" applyNumberFormat="1" applyFont="1" applyBorder="1" applyAlignment="1">
      <alignment horizontal="center"/>
    </xf>
    <xf numFmtId="165" fontId="2" fillId="0" borderId="0" xfId="0" applyNumberFormat="1" applyFont="1" applyAlignment="1">
      <alignment horizontal="center"/>
    </xf>
    <xf numFmtId="5" fontId="2" fillId="0" borderId="0" xfId="0" applyNumberFormat="1" applyFont="1"/>
    <xf numFmtId="165" fontId="7" fillId="0" borderId="2" xfId="0" applyNumberFormat="1" applyFont="1" applyBorder="1" applyAlignment="1">
      <alignment horizontal="center" wrapText="1"/>
    </xf>
    <xf numFmtId="0" fontId="7" fillId="0" borderId="2" xfId="0" applyFont="1" applyBorder="1" applyAlignment="1">
      <alignment horizontal="center"/>
    </xf>
    <xf numFmtId="165" fontId="7" fillId="0" borderId="2" xfId="0" applyNumberFormat="1" applyFont="1" applyBorder="1" applyAlignment="1">
      <alignment horizontal="center"/>
    </xf>
    <xf numFmtId="0" fontId="7" fillId="0" borderId="2" xfId="0" applyFont="1" applyBorder="1" applyAlignment="1">
      <alignment horizontal="center" wrapText="1"/>
    </xf>
    <xf numFmtId="1" fontId="5" fillId="0" borderId="0" xfId="0" applyNumberFormat="1" applyFont="1" applyAlignment="1">
      <alignment horizontal="center"/>
    </xf>
    <xf numFmtId="165" fontId="2" fillId="0" borderId="0" xfId="0" quotePrefix="1" applyNumberFormat="1" applyFont="1" applyAlignment="1">
      <alignment horizontal="center"/>
    </xf>
    <xf numFmtId="167" fontId="2" fillId="0" borderId="0" xfId="1" applyNumberFormat="1" applyFont="1"/>
    <xf numFmtId="0" fontId="9" fillId="0" borderId="0" xfId="0" applyFont="1"/>
    <xf numFmtId="164" fontId="2" fillId="0" borderId="0" xfId="0" applyNumberFormat="1" applyFont="1"/>
    <xf numFmtId="164" fontId="7" fillId="0" borderId="11" xfId="0" applyNumberFormat="1" applyFont="1" applyBorder="1" applyAlignment="1">
      <alignment horizontal="center"/>
    </xf>
    <xf numFmtId="164" fontId="7" fillId="0" borderId="0" xfId="0" applyNumberFormat="1" applyFont="1" applyAlignment="1">
      <alignment horizontal="center"/>
    </xf>
    <xf numFmtId="164" fontId="7" fillId="0" borderId="3" xfId="0" applyNumberFormat="1" applyFont="1" applyBorder="1" applyAlignment="1">
      <alignment horizontal="center"/>
    </xf>
    <xf numFmtId="164" fontId="7" fillId="0" borderId="14" xfId="0" applyNumberFormat="1" applyFont="1" applyBorder="1" applyAlignment="1">
      <alignment horizontal="center"/>
    </xf>
    <xf numFmtId="5" fontId="7" fillId="0" borderId="0" xfId="0" applyNumberFormat="1" applyFont="1"/>
    <xf numFmtId="5" fontId="4" fillId="0" borderId="0" xfId="0" applyNumberFormat="1" applyFont="1"/>
    <xf numFmtId="43" fontId="7" fillId="0" borderId="0" xfId="1" applyFont="1"/>
    <xf numFmtId="0" fontId="10" fillId="0" borderId="0" xfId="0" applyFont="1"/>
    <xf numFmtId="43" fontId="6" fillId="0" borderId="0" xfId="1" applyFont="1"/>
    <xf numFmtId="43" fontId="7" fillId="0" borderId="0" xfId="1" applyFont="1" applyAlignment="1">
      <alignment horizontal="center"/>
    </xf>
    <xf numFmtId="43" fontId="2" fillId="0" borderId="0" xfId="0" applyNumberFormat="1" applyFont="1"/>
    <xf numFmtId="43" fontId="6" fillId="0" borderId="0" xfId="1" applyFont="1" applyAlignment="1">
      <alignment horizontal="right"/>
    </xf>
    <xf numFmtId="14" fontId="2" fillId="0" borderId="0" xfId="0" applyNumberFormat="1" applyFont="1"/>
    <xf numFmtId="43" fontId="7" fillId="0" borderId="2" xfId="1" applyFont="1" applyBorder="1" applyAlignment="1">
      <alignment horizontal="right"/>
    </xf>
    <xf numFmtId="15" fontId="6" fillId="0" borderId="19" xfId="0" quotePrefix="1" applyNumberFormat="1" applyFont="1" applyBorder="1" applyAlignment="1">
      <alignment horizontal="center" wrapText="1"/>
    </xf>
    <xf numFmtId="43" fontId="2" fillId="0" borderId="0" xfId="1" applyFont="1"/>
    <xf numFmtId="15" fontId="6" fillId="0" borderId="0" xfId="0" quotePrefix="1" applyNumberFormat="1" applyFont="1" applyAlignment="1">
      <alignment horizontal="center" wrapText="1"/>
    </xf>
    <xf numFmtId="0" fontId="6" fillId="0" borderId="7" xfId="0" applyFont="1" applyBorder="1"/>
    <xf numFmtId="43" fontId="7" fillId="0" borderId="0" xfId="1" applyFont="1" applyAlignment="1">
      <alignment horizontal="right"/>
    </xf>
    <xf numFmtId="0" fontId="7" fillId="0" borderId="4" xfId="0" applyFont="1" applyBorder="1"/>
    <xf numFmtId="43" fontId="6" fillId="0" borderId="17" xfId="1" applyFont="1" applyBorder="1" applyAlignment="1">
      <alignment horizontal="right"/>
    </xf>
    <xf numFmtId="43" fontId="7" fillId="0" borderId="1" xfId="1" applyFont="1" applyBorder="1" applyAlignment="1">
      <alignment horizontal="right"/>
    </xf>
    <xf numFmtId="43" fontId="6" fillId="0" borderId="15" xfId="1" applyFont="1" applyBorder="1" applyAlignment="1">
      <alignment horizontal="right"/>
    </xf>
    <xf numFmtId="0" fontId="6" fillId="0" borderId="0" xfId="0" applyFont="1" applyAlignment="1">
      <alignment horizontal="center" wrapText="1"/>
    </xf>
    <xf numFmtId="43" fontId="2" fillId="0" borderId="0" xfId="1" applyFont="1" applyAlignment="1">
      <alignment horizontal="right"/>
    </xf>
    <xf numFmtId="0" fontId="4" fillId="0" borderId="0" xfId="0" applyFont="1" applyAlignment="1">
      <alignment horizontal="left"/>
    </xf>
    <xf numFmtId="43" fontId="4" fillId="0" borderId="0" xfId="1" applyFont="1" applyAlignment="1">
      <alignment horizontal="right"/>
    </xf>
    <xf numFmtId="43" fontId="2" fillId="0" borderId="0" xfId="1" applyFont="1" applyAlignment="1">
      <alignment horizontal="center"/>
    </xf>
    <xf numFmtId="43" fontId="4" fillId="0" borderId="0" xfId="0" applyNumberFormat="1" applyFont="1"/>
    <xf numFmtId="168" fontId="4" fillId="0" borderId="0" xfId="0" quotePrefix="1" applyNumberFormat="1" applyFont="1" applyAlignment="1">
      <alignment horizontal="center" wrapText="1"/>
    </xf>
    <xf numFmtId="0" fontId="9" fillId="0" borderId="0" xfId="0" applyFont="1" applyAlignment="1">
      <alignment horizontal="center"/>
    </xf>
    <xf numFmtId="0" fontId="2" fillId="0" borderId="0" xfId="0" applyFont="1" applyAlignment="1">
      <alignment vertical="center" wrapText="1"/>
    </xf>
    <xf numFmtId="0" fontId="9" fillId="0" borderId="0" xfId="0" applyFont="1" applyAlignment="1">
      <alignment horizontal="left"/>
    </xf>
    <xf numFmtId="0" fontId="4" fillId="0" borderId="0" xfId="0" applyFont="1" applyAlignment="1">
      <alignment horizontal="right"/>
    </xf>
    <xf numFmtId="43" fontId="4" fillId="0" borderId="10" xfId="1" applyFont="1" applyBorder="1"/>
    <xf numFmtId="0" fontId="0" fillId="0" borderId="0" xfId="0" applyAlignment="1">
      <alignment wrapText="1"/>
    </xf>
    <xf numFmtId="2" fontId="2" fillId="0" borderId="0" xfId="0" applyNumberFormat="1" applyFont="1"/>
    <xf numFmtId="0" fontId="6" fillId="0" borderId="0" xfId="0" applyFont="1" applyAlignment="1">
      <alignment horizontal="right"/>
    </xf>
    <xf numFmtId="0" fontId="12" fillId="2" borderId="0" xfId="0" applyFont="1" applyFill="1" applyAlignment="1">
      <alignment horizontal="center"/>
    </xf>
    <xf numFmtId="0" fontId="1" fillId="0" borderId="0" xfId="0" applyFont="1"/>
    <xf numFmtId="0" fontId="12" fillId="2" borderId="0" xfId="2" applyNumberFormat="1" applyFont="1" applyFill="1" applyAlignment="1">
      <alignment horizontal="center"/>
    </xf>
    <xf numFmtId="0" fontId="0" fillId="0" borderId="0" xfId="2" applyNumberFormat="1" applyFont="1"/>
    <xf numFmtId="0" fontId="0" fillId="0" borderId="0" xfId="0" applyAlignment="1">
      <alignment textRotation="135"/>
    </xf>
    <xf numFmtId="43" fontId="1" fillId="0" borderId="0" xfId="1" applyFont="1" applyAlignment="1">
      <alignment vertical="top"/>
    </xf>
    <xf numFmtId="43" fontId="1" fillId="0" borderId="0" xfId="1" applyFont="1"/>
    <xf numFmtId="43" fontId="4" fillId="0" borderId="21" xfId="1" applyFont="1" applyBorder="1" applyAlignment="1">
      <alignment horizontal="right"/>
    </xf>
    <xf numFmtId="0" fontId="1" fillId="0" borderId="22" xfId="0" applyFont="1" applyBorder="1"/>
    <xf numFmtId="0" fontId="1" fillId="0" borderId="23" xfId="0" applyFont="1" applyBorder="1"/>
    <xf numFmtId="0" fontId="7" fillId="0" borderId="2" xfId="0" applyFont="1" applyBorder="1"/>
    <xf numFmtId="0" fontId="1" fillId="0" borderId="5" xfId="0" applyFont="1" applyBorder="1" applyAlignment="1">
      <alignment horizontal="center" textRotation="135"/>
    </xf>
    <xf numFmtId="0" fontId="1" fillId="0" borderId="5" xfId="2" applyNumberFormat="1" applyFont="1" applyBorder="1" applyAlignment="1">
      <alignment horizontal="center" textRotation="135"/>
    </xf>
    <xf numFmtId="0" fontId="7" fillId="0" borderId="5" xfId="0" applyFont="1" applyBorder="1" applyAlignment="1">
      <alignment horizontal="center" textRotation="135"/>
    </xf>
    <xf numFmtId="0" fontId="1" fillId="0" borderId="7" xfId="0" applyFont="1" applyBorder="1" applyAlignment="1">
      <alignment textRotation="135"/>
    </xf>
    <xf numFmtId="164" fontId="1" fillId="0" borderId="5" xfId="0" applyNumberFormat="1" applyFont="1" applyBorder="1" applyAlignment="1">
      <alignment horizontal="center" textRotation="135"/>
    </xf>
    <xf numFmtId="164" fontId="7" fillId="0" borderId="5" xfId="0" applyNumberFormat="1" applyFont="1" applyBorder="1" applyAlignment="1">
      <alignment horizontal="center" textRotation="135"/>
    </xf>
    <xf numFmtId="164" fontId="7" fillId="0" borderId="5" xfId="0" applyNumberFormat="1" applyFont="1" applyBorder="1" applyAlignment="1">
      <alignment horizontal="center" textRotation="135" wrapText="1"/>
    </xf>
    <xf numFmtId="164" fontId="7" fillId="0" borderId="25" xfId="0" applyNumberFormat="1" applyFont="1" applyBorder="1" applyAlignment="1">
      <alignment horizontal="center" textRotation="135" wrapText="1"/>
    </xf>
    <xf numFmtId="164" fontId="7" fillId="2" borderId="25" xfId="0" applyNumberFormat="1" applyFont="1" applyFill="1" applyBorder="1" applyAlignment="1">
      <alignment horizontal="center" textRotation="135"/>
    </xf>
    <xf numFmtId="0" fontId="1" fillId="0" borderId="2" xfId="0" applyFont="1" applyBorder="1"/>
    <xf numFmtId="0" fontId="1" fillId="0" borderId="2" xfId="2" applyNumberFormat="1" applyFont="1" applyBorder="1"/>
    <xf numFmtId="43" fontId="0" fillId="0" borderId="2" xfId="1" applyFont="1" applyBorder="1"/>
    <xf numFmtId="2" fontId="0" fillId="0" borderId="2" xfId="0" applyNumberFormat="1" applyBorder="1"/>
    <xf numFmtId="164" fontId="0" fillId="5" borderId="2" xfId="0" applyNumberFormat="1" applyFill="1" applyBorder="1"/>
    <xf numFmtId="0" fontId="1" fillId="0" borderId="2" xfId="0" applyFont="1" applyBorder="1" applyAlignment="1">
      <alignment wrapText="1"/>
    </xf>
    <xf numFmtId="164" fontId="1" fillId="0" borderId="2" xfId="0" applyNumberFormat="1" applyFont="1" applyBorder="1"/>
    <xf numFmtId="164" fontId="6" fillId="4" borderId="19" xfId="0" applyNumberFormat="1" applyFont="1" applyFill="1" applyBorder="1"/>
    <xf numFmtId="0" fontId="6" fillId="0" borderId="12" xfId="0" applyFont="1" applyBorder="1" applyAlignment="1">
      <alignment horizontal="left"/>
    </xf>
    <xf numFmtId="0" fontId="6" fillId="0" borderId="0" xfId="2" applyNumberFormat="1" applyFont="1" applyBorder="1"/>
    <xf numFmtId="164" fontId="6" fillId="0" borderId="0" xfId="0" applyNumberFormat="1" applyFont="1"/>
    <xf numFmtId="0" fontId="11" fillId="0" borderId="0" xfId="0" applyFont="1"/>
    <xf numFmtId="0" fontId="1" fillId="0" borderId="22" xfId="0" applyFont="1" applyBorder="1" applyAlignment="1">
      <alignment wrapText="1"/>
    </xf>
    <xf numFmtId="0" fontId="0" fillId="0" borderId="2" xfId="2" applyNumberFormat="1" applyFont="1" applyBorder="1" applyAlignment="1">
      <alignment wrapText="1"/>
    </xf>
    <xf numFmtId="2" fontId="0" fillId="0" borderId="2" xfId="0" applyNumberFormat="1" applyBorder="1" applyAlignment="1">
      <alignment wrapText="1"/>
    </xf>
    <xf numFmtId="0" fontId="1" fillId="0" borderId="19" xfId="0" applyFont="1" applyBorder="1" applyAlignment="1">
      <alignment wrapText="1"/>
    </xf>
    <xf numFmtId="0" fontId="6" fillId="0" borderId="20" xfId="0" applyFont="1" applyBorder="1"/>
    <xf numFmtId="0" fontId="0" fillId="0" borderId="24" xfId="0" applyBorder="1"/>
    <xf numFmtId="0" fontId="0" fillId="0" borderId="8" xfId="0" applyBorder="1"/>
    <xf numFmtId="0" fontId="1" fillId="0" borderId="13" xfId="0" applyFont="1" applyBorder="1"/>
    <xf numFmtId="0" fontId="0" fillId="0" borderId="9" xfId="0" applyBorder="1"/>
    <xf numFmtId="0" fontId="6" fillId="0" borderId="22" xfId="0" applyFont="1" applyBorder="1"/>
    <xf numFmtId="0" fontId="0" fillId="0" borderId="22" xfId="0" applyBorder="1"/>
    <xf numFmtId="0" fontId="1" fillId="0" borderId="23" xfId="0" applyFont="1" applyBorder="1" applyAlignment="1">
      <alignment vertical="center"/>
    </xf>
    <xf numFmtId="0" fontId="6" fillId="0" borderId="24" xfId="0" applyFont="1" applyBorder="1"/>
    <xf numFmtId="0" fontId="1" fillId="0" borderId="23" xfId="0" applyFont="1" applyBorder="1" applyAlignment="1">
      <alignment wrapText="1"/>
    </xf>
    <xf numFmtId="0" fontId="0" fillId="0" borderId="23" xfId="0" applyBorder="1"/>
    <xf numFmtId="0" fontId="0" fillId="0" borderId="23" xfId="0" applyBorder="1" applyAlignment="1">
      <alignment vertical="center"/>
    </xf>
    <xf numFmtId="0" fontId="1" fillId="0" borderId="23" xfId="0" applyFont="1" applyBorder="1" applyAlignment="1">
      <alignment vertical="center" wrapText="1"/>
    </xf>
    <xf numFmtId="0" fontId="1" fillId="0" borderId="9" xfId="0" applyFont="1" applyBorder="1" applyAlignment="1">
      <alignment wrapText="1"/>
    </xf>
    <xf numFmtId="0" fontId="0" fillId="3" borderId="24" xfId="0" applyFill="1" applyBorder="1"/>
    <xf numFmtId="3" fontId="0" fillId="3" borderId="23" xfId="0" applyNumberFormat="1" applyFill="1" applyBorder="1"/>
    <xf numFmtId="0" fontId="0" fillId="3" borderId="22" xfId="0" applyFill="1" applyBorder="1"/>
    <xf numFmtId="3" fontId="0" fillId="3" borderId="23" xfId="0" applyNumberFormat="1" applyFill="1" applyBorder="1" applyAlignment="1">
      <alignment vertical="center"/>
    </xf>
    <xf numFmtId="3" fontId="0" fillId="3" borderId="22" xfId="0" applyNumberFormat="1" applyFill="1" applyBorder="1"/>
    <xf numFmtId="0" fontId="0" fillId="3" borderId="23" xfId="0" applyFill="1" applyBorder="1" applyAlignment="1">
      <alignment vertical="center"/>
    </xf>
    <xf numFmtId="3" fontId="1" fillId="3" borderId="23" xfId="0" applyNumberFormat="1" applyFont="1" applyFill="1" applyBorder="1" applyAlignment="1">
      <alignment vertical="center"/>
    </xf>
    <xf numFmtId="0" fontId="6" fillId="0" borderId="24" xfId="0" applyFont="1" applyBorder="1" applyAlignment="1">
      <alignment vertical="top"/>
    </xf>
    <xf numFmtId="4" fontId="4" fillId="0" borderId="0" xfId="0" applyNumberFormat="1" applyFont="1"/>
    <xf numFmtId="164" fontId="1" fillId="0" borderId="25" xfId="0" applyNumberFormat="1" applyFont="1" applyBorder="1" applyAlignment="1">
      <alignment horizontal="center" textRotation="135" wrapText="1"/>
    </xf>
    <xf numFmtId="5" fontId="2" fillId="0" borderId="27" xfId="0" applyNumberFormat="1" applyFont="1" applyBorder="1"/>
    <xf numFmtId="0" fontId="2" fillId="0" borderId="27" xfId="0" applyFont="1" applyBorder="1"/>
    <xf numFmtId="4" fontId="0" fillId="0" borderId="0" xfId="0" applyNumberFormat="1"/>
    <xf numFmtId="4" fontId="6" fillId="0" borderId="0" xfId="0" applyNumberFormat="1" applyFont="1"/>
    <xf numFmtId="3" fontId="0" fillId="0" borderId="0" xfId="0" applyNumberFormat="1"/>
    <xf numFmtId="3" fontId="0" fillId="3" borderId="24" xfId="0" applyNumberFormat="1" applyFill="1" applyBorder="1" applyAlignment="1">
      <alignment vertical="center"/>
    </xf>
    <xf numFmtId="0" fontId="1" fillId="0" borderId="24" xfId="0" applyFont="1" applyBorder="1" applyAlignment="1">
      <alignment vertical="center" wrapText="1"/>
    </xf>
    <xf numFmtId="0" fontId="6" fillId="0" borderId="28" xfId="0" applyFont="1" applyBorder="1" applyAlignment="1">
      <alignment horizontal="left"/>
    </xf>
    <xf numFmtId="164" fontId="1" fillId="0" borderId="5" xfId="0" applyNumberFormat="1" applyFont="1" applyBorder="1" applyAlignment="1">
      <alignment horizontal="center" textRotation="135" wrapText="1"/>
    </xf>
    <xf numFmtId="164" fontId="6" fillId="4" borderId="28" xfId="0" applyNumberFormat="1" applyFont="1" applyFill="1" applyBorder="1"/>
    <xf numFmtId="164" fontId="6" fillId="4" borderId="29" xfId="0" applyNumberFormat="1" applyFont="1" applyFill="1" applyBorder="1"/>
    <xf numFmtId="0" fontId="0" fillId="3" borderId="0" xfId="0" applyFill="1"/>
    <xf numFmtId="43" fontId="0" fillId="0" borderId="0" xfId="1" applyFont="1"/>
    <xf numFmtId="0" fontId="14" fillId="0" borderId="0" xfId="0" applyFont="1"/>
    <xf numFmtId="4" fontId="14" fillId="0" borderId="0" xfId="0" applyNumberFormat="1" applyFont="1"/>
    <xf numFmtId="0" fontId="1" fillId="3" borderId="2" xfId="0" applyFont="1" applyFill="1" applyBorder="1"/>
    <xf numFmtId="0" fontId="1" fillId="3" borderId="2" xfId="2" applyNumberFormat="1" applyFont="1" applyFill="1" applyBorder="1"/>
    <xf numFmtId="43" fontId="0" fillId="3" borderId="2" xfId="1" applyFont="1" applyFill="1" applyBorder="1"/>
    <xf numFmtId="2" fontId="1" fillId="3" borderId="2" xfId="0" applyNumberFormat="1" applyFont="1" applyFill="1" applyBorder="1"/>
    <xf numFmtId="164" fontId="1" fillId="3" borderId="2" xfId="0" applyNumberFormat="1" applyFont="1" applyFill="1" applyBorder="1"/>
    <xf numFmtId="0" fontId="0" fillId="3" borderId="2" xfId="2" applyNumberFormat="1" applyFont="1" applyFill="1" applyBorder="1"/>
    <xf numFmtId="2" fontId="0" fillId="3" borderId="2" xfId="0" applyNumberFormat="1" applyFill="1" applyBorder="1"/>
    <xf numFmtId="164" fontId="0" fillId="3" borderId="2" xfId="0" applyNumberFormat="1" applyFill="1" applyBorder="1"/>
    <xf numFmtId="43" fontId="1" fillId="3" borderId="2" xfId="1" applyFont="1" applyFill="1" applyBorder="1"/>
    <xf numFmtId="0" fontId="1" fillId="3" borderId="0" xfId="0" applyFont="1" applyFill="1"/>
    <xf numFmtId="2" fontId="7" fillId="3" borderId="2" xfId="0" applyNumberFormat="1" applyFont="1" applyFill="1" applyBorder="1"/>
    <xf numFmtId="0" fontId="14" fillId="3" borderId="0" xfId="0" applyFont="1" applyFill="1"/>
    <xf numFmtId="2" fontId="16" fillId="3" borderId="2" xfId="0" applyNumberFormat="1" applyFont="1" applyFill="1" applyBorder="1"/>
    <xf numFmtId="164" fontId="16" fillId="3" borderId="2" xfId="0" applyNumberFormat="1" applyFont="1" applyFill="1" applyBorder="1"/>
    <xf numFmtId="0" fontId="16" fillId="3" borderId="0" xfId="0" applyFont="1" applyFill="1"/>
    <xf numFmtId="164" fontId="0" fillId="5" borderId="26" xfId="0" applyNumberFormat="1" applyFill="1" applyBorder="1"/>
    <xf numFmtId="43" fontId="17" fillId="3" borderId="0" xfId="0" applyNumberFormat="1" applyFont="1" applyFill="1"/>
    <xf numFmtId="2" fontId="11" fillId="0" borderId="27" xfId="0" applyNumberFormat="1" applyFont="1" applyBorder="1"/>
    <xf numFmtId="164" fontId="0" fillId="3" borderId="2" xfId="1" applyNumberFormat="1" applyFont="1" applyFill="1" applyBorder="1"/>
    <xf numFmtId="0" fontId="1" fillId="3" borderId="6" xfId="2" applyNumberFormat="1" applyFont="1" applyFill="1" applyBorder="1"/>
    <xf numFmtId="0" fontId="6" fillId="3" borderId="0" xfId="0" applyFont="1" applyFill="1"/>
    <xf numFmtId="164" fontId="6" fillId="4" borderId="23" xfId="0" applyNumberFormat="1" applyFont="1" applyFill="1" applyBorder="1"/>
    <xf numFmtId="0" fontId="1" fillId="3" borderId="6" xfId="0" applyFont="1" applyFill="1" applyBorder="1" applyAlignment="1">
      <alignment wrapText="1"/>
    </xf>
    <xf numFmtId="0" fontId="7" fillId="3" borderId="6" xfId="0" applyFont="1" applyFill="1" applyBorder="1"/>
    <xf numFmtId="2" fontId="0" fillId="3" borderId="6" xfId="0" applyNumberFormat="1" applyFill="1" applyBorder="1"/>
    <xf numFmtId="164" fontId="0" fillId="3" borderId="6" xfId="0" applyNumberFormat="1" applyFill="1" applyBorder="1"/>
    <xf numFmtId="43" fontId="16" fillId="3" borderId="2" xfId="1" applyFont="1" applyFill="1" applyBorder="1"/>
    <xf numFmtId="0" fontId="18" fillId="0" borderId="0" xfId="0" applyFont="1"/>
    <xf numFmtId="0" fontId="1" fillId="3" borderId="19" xfId="0" applyFont="1" applyFill="1" applyBorder="1"/>
    <xf numFmtId="0" fontId="11" fillId="6" borderId="24" xfId="0" applyFont="1" applyFill="1" applyBorder="1"/>
    <xf numFmtId="3" fontId="11" fillId="6" borderId="23" xfId="0" applyNumberFormat="1" applyFont="1" applyFill="1" applyBorder="1"/>
    <xf numFmtId="0" fontId="11" fillId="6" borderId="22" xfId="0" applyFont="1" applyFill="1" applyBorder="1"/>
    <xf numFmtId="3" fontId="11" fillId="6" borderId="22" xfId="0" applyNumberFormat="1" applyFont="1" applyFill="1" applyBorder="1"/>
    <xf numFmtId="6" fontId="11" fillId="6" borderId="22" xfId="0" applyNumberFormat="1" applyFont="1" applyFill="1" applyBorder="1"/>
    <xf numFmtId="0" fontId="11" fillId="6" borderId="23" xfId="0" applyFont="1" applyFill="1" applyBorder="1"/>
    <xf numFmtId="43" fontId="11" fillId="3" borderId="2" xfId="1" applyFont="1" applyFill="1" applyBorder="1"/>
    <xf numFmtId="43" fontId="11" fillId="3" borderId="28" xfId="1" applyFont="1" applyFill="1" applyBorder="1"/>
    <xf numFmtId="43" fontId="6" fillId="3" borderId="23" xfId="0" applyNumberFormat="1" applyFont="1" applyFill="1" applyBorder="1"/>
    <xf numFmtId="3" fontId="1" fillId="6" borderId="23" xfId="0" applyNumberFormat="1" applyFont="1" applyFill="1" applyBorder="1" applyAlignment="1">
      <alignment vertical="center"/>
    </xf>
    <xf numFmtId="3" fontId="1" fillId="6" borderId="22" xfId="0" applyNumberFormat="1" applyFont="1" applyFill="1" applyBorder="1"/>
    <xf numFmtId="0" fontId="1" fillId="6" borderId="23" xfId="0" applyFont="1" applyFill="1" applyBorder="1" applyAlignment="1">
      <alignment vertical="center"/>
    </xf>
    <xf numFmtId="3" fontId="1" fillId="6" borderId="24" xfId="0" applyNumberFormat="1" applyFont="1" applyFill="1" applyBorder="1" applyAlignment="1">
      <alignment vertical="center"/>
    </xf>
    <xf numFmtId="0" fontId="11" fillId="0" borderId="0" xfId="2" applyNumberFormat="1" applyFont="1"/>
    <xf numFmtId="3" fontId="16" fillId="6" borderId="23" xfId="0" applyNumberFormat="1" applyFont="1" applyFill="1" applyBorder="1" applyAlignment="1">
      <alignment vertical="center"/>
    </xf>
    <xf numFmtId="6" fontId="16" fillId="6" borderId="22" xfId="0" applyNumberFormat="1" applyFont="1" applyFill="1" applyBorder="1" applyAlignment="1">
      <alignment vertical="center"/>
    </xf>
    <xf numFmtId="0" fontId="16" fillId="6" borderId="24" xfId="0" applyFont="1" applyFill="1" applyBorder="1"/>
    <xf numFmtId="6" fontId="16" fillId="6" borderId="23" xfId="0" applyNumberFormat="1" applyFont="1" applyFill="1" applyBorder="1"/>
    <xf numFmtId="0" fontId="16" fillId="6" borderId="22" xfId="0" applyFont="1" applyFill="1" applyBorder="1"/>
    <xf numFmtId="6" fontId="16" fillId="6" borderId="23" xfId="0" applyNumberFormat="1" applyFont="1" applyFill="1" applyBorder="1" applyAlignment="1">
      <alignment vertical="center"/>
    </xf>
    <xf numFmtId="6" fontId="16" fillId="6" borderId="22" xfId="0" applyNumberFormat="1" applyFont="1" applyFill="1" applyBorder="1"/>
    <xf numFmtId="0" fontId="1" fillId="0" borderId="24" xfId="0" applyFont="1" applyBorder="1"/>
    <xf numFmtId="4" fontId="15" fillId="0" borderId="19" xfId="0" applyNumberFormat="1" applyFont="1" applyBorder="1"/>
    <xf numFmtId="0" fontId="15" fillId="0" borderId="0" xfId="0" applyFont="1"/>
    <xf numFmtId="0" fontId="1" fillId="6" borderId="19" xfId="0" applyFont="1" applyFill="1" applyBorder="1"/>
    <xf numFmtId="6" fontId="1" fillId="6" borderId="23" xfId="0" applyNumberFormat="1" applyFont="1" applyFill="1" applyBorder="1" applyAlignment="1">
      <alignment vertical="center"/>
    </xf>
    <xf numFmtId="0" fontId="1" fillId="6" borderId="24" xfId="0" applyFont="1" applyFill="1" applyBorder="1" applyAlignment="1">
      <alignment vertical="center"/>
    </xf>
    <xf numFmtId="0" fontId="6" fillId="0" borderId="19" xfId="0" applyFont="1" applyBorder="1" applyAlignment="1">
      <alignment horizontal="left"/>
    </xf>
    <xf numFmtId="0" fontId="16" fillId="3" borderId="2" xfId="2" applyNumberFormat="1" applyFont="1" applyFill="1" applyBorder="1"/>
    <xf numFmtId="0" fontId="16" fillId="3" borderId="2" xfId="0" applyFont="1" applyFill="1" applyBorder="1"/>
    <xf numFmtId="0" fontId="1" fillId="0" borderId="16" xfId="0" applyFont="1" applyBorder="1" applyAlignment="1">
      <alignment horizontal="center" textRotation="135"/>
    </xf>
    <xf numFmtId="0" fontId="7" fillId="0" borderId="17" xfId="0" applyFont="1" applyBorder="1" applyAlignment="1">
      <alignment horizontal="center" textRotation="135"/>
    </xf>
    <xf numFmtId="164" fontId="1" fillId="0" borderId="17" xfId="0" applyNumberFormat="1" applyFont="1" applyBorder="1" applyAlignment="1">
      <alignment horizontal="center" textRotation="135"/>
    </xf>
    <xf numFmtId="164" fontId="1" fillId="0" borderId="30" xfId="0" applyNumberFormat="1" applyFont="1" applyBorder="1" applyAlignment="1">
      <alignment horizontal="center" textRotation="135"/>
    </xf>
    <xf numFmtId="0" fontId="1" fillId="0" borderId="18" xfId="0" applyFont="1" applyBorder="1"/>
    <xf numFmtId="0" fontId="1" fillId="0" borderId="18" xfId="0" applyFont="1" applyBorder="1" applyAlignment="1">
      <alignment wrapText="1"/>
    </xf>
    <xf numFmtId="0" fontId="6" fillId="0" borderId="31" xfId="0" applyFont="1" applyBorder="1" applyAlignment="1">
      <alignment horizontal="right"/>
    </xf>
  </cellXfs>
  <cellStyles count="3">
    <cellStyle name="Comma" xfId="1" builtinId="3"/>
    <cellStyle name="Normal" xfId="0" builtinId="0"/>
    <cellStyle name="Percent" xfId="2" builtinId="5"/>
  </cellStyles>
  <dxfs count="0"/>
  <tableStyles count="1" defaultTableStyle="TableStyleMedium9" defaultPivotStyle="PivotStyleLight16">
    <tableStyle name="PivotTable Style 1" table="0" count="0"/>
  </tableStyles>
  <colors>
    <mruColors>
      <color rgb="FF0096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8"/>
  <sheetViews>
    <sheetView tabSelected="1" zoomScaleNormal="100" workbookViewId="0">
      <selection activeCell="K17" sqref="K17"/>
    </sheetView>
  </sheetViews>
  <sheetFormatPr defaultRowHeight="15"/>
  <cols>
    <col min="1" max="1" width="16.85546875" style="2" customWidth="1"/>
    <col min="2" max="2" width="19.140625" style="2" customWidth="1"/>
    <col min="3" max="3" width="29.28515625" style="2" customWidth="1"/>
    <col min="4" max="4" width="17.5703125" style="6" customWidth="1"/>
    <col min="5" max="5" width="4.5703125" style="11" customWidth="1"/>
    <col min="6" max="6" width="11.42578125" style="2" customWidth="1"/>
    <col min="7" max="7" width="10.85546875" style="2" bestFit="1" customWidth="1"/>
    <col min="8" max="9" width="9.140625" style="2"/>
    <col min="10" max="10" width="11.7109375" style="2" customWidth="1"/>
    <col min="11" max="16384" width="9.140625" style="2"/>
  </cols>
  <sheetData>
    <row r="1" spans="1:22" customFormat="1" ht="20.25" customHeight="1">
      <c r="B1" s="70" t="s">
        <v>76</v>
      </c>
      <c r="C1" s="68"/>
      <c r="D1" s="8"/>
      <c r="E1" s="13"/>
      <c r="F1" s="1"/>
      <c r="G1" s="1"/>
      <c r="H1" s="1"/>
      <c r="I1" s="1"/>
      <c r="J1" s="1"/>
      <c r="K1" s="1"/>
      <c r="L1" s="1"/>
      <c r="M1" s="1"/>
      <c r="N1" s="1"/>
      <c r="O1" s="1"/>
      <c r="P1" s="1"/>
      <c r="Q1" s="1"/>
      <c r="R1" s="1"/>
      <c r="T1" s="1"/>
      <c r="U1" s="1"/>
      <c r="V1" s="1"/>
    </row>
    <row r="2" spans="1:22" ht="15" customHeight="1">
      <c r="B2" s="4" t="s">
        <v>82</v>
      </c>
    </row>
    <row r="3" spans="1:22" ht="15" customHeight="1">
      <c r="B3" s="4" t="s">
        <v>146</v>
      </c>
    </row>
    <row r="4" spans="1:22" ht="15" customHeight="1">
      <c r="B4" s="4"/>
    </row>
    <row r="5" spans="1:22" ht="18.75" customHeight="1">
      <c r="A5" s="67">
        <v>44651</v>
      </c>
      <c r="B5" s="4" t="s">
        <v>2</v>
      </c>
      <c r="C5" s="7"/>
      <c r="D5" s="67">
        <v>45016</v>
      </c>
      <c r="E5" s="61"/>
    </row>
    <row r="6" spans="1:22" ht="15" customHeight="1">
      <c r="A6" s="17"/>
      <c r="B6" s="11"/>
      <c r="C6" s="11"/>
      <c r="D6" s="17"/>
    </row>
    <row r="7" spans="1:22" ht="15" customHeight="1">
      <c r="A7" s="62">
        <v>5500</v>
      </c>
      <c r="B7" s="2" t="s">
        <v>3</v>
      </c>
      <c r="D7" s="62">
        <v>5500</v>
      </c>
      <c r="E7" s="82"/>
      <c r="J7" s="6"/>
    </row>
    <row r="8" spans="1:22" ht="15" customHeight="1">
      <c r="A8" s="62">
        <v>70.59</v>
      </c>
      <c r="B8" s="2" t="s">
        <v>64</v>
      </c>
      <c r="D8" s="62">
        <v>51.5</v>
      </c>
      <c r="E8" s="82"/>
      <c r="J8" s="6"/>
    </row>
    <row r="9" spans="1:22" ht="15" customHeight="1">
      <c r="A9" s="62">
        <v>0</v>
      </c>
      <c r="B9" s="2" t="s">
        <v>177</v>
      </c>
      <c r="D9" s="62">
        <v>5150</v>
      </c>
      <c r="E9" s="44"/>
      <c r="J9" s="6"/>
    </row>
    <row r="10" spans="1:22" ht="15" customHeight="1" thickBot="1">
      <c r="A10" s="83">
        <f>SUM(A7:A9)</f>
        <v>5570.59</v>
      </c>
      <c r="B10" s="63" t="s">
        <v>80</v>
      </c>
      <c r="C10" s="5"/>
      <c r="D10" s="83">
        <f>SUM(D7:D9)</f>
        <v>10701.5</v>
      </c>
      <c r="E10" s="49"/>
      <c r="J10" s="6"/>
    </row>
    <row r="11" spans="1:22" ht="15" customHeight="1">
      <c r="B11" s="63"/>
      <c r="C11" s="5"/>
      <c r="D11" s="64"/>
      <c r="E11" s="49"/>
      <c r="J11" s="6"/>
    </row>
    <row r="12" spans="1:22" ht="15" customHeight="1">
      <c r="B12" s="4" t="s">
        <v>10</v>
      </c>
      <c r="D12" s="65"/>
      <c r="E12" s="44"/>
    </row>
    <row r="13" spans="1:22" ht="15" customHeight="1">
      <c r="A13" s="62">
        <v>2231.31</v>
      </c>
      <c r="B13" s="2" t="s">
        <v>119</v>
      </c>
      <c r="D13" s="62">
        <v>2083.75</v>
      </c>
      <c r="E13" s="81"/>
      <c r="G13" s="74"/>
      <c r="J13" s="6"/>
    </row>
    <row r="14" spans="1:22" ht="15" customHeight="1">
      <c r="A14" s="62">
        <v>38.4</v>
      </c>
      <c r="B14" s="2" t="s">
        <v>59</v>
      </c>
      <c r="D14" s="62">
        <v>25.6</v>
      </c>
      <c r="E14" s="82"/>
      <c r="J14" s="6"/>
    </row>
    <row r="15" spans="1:22" ht="15" customHeight="1">
      <c r="A15" s="62">
        <v>145.29</v>
      </c>
      <c r="B15" s="2" t="s">
        <v>66</v>
      </c>
      <c r="D15" s="62">
        <v>128.9</v>
      </c>
      <c r="E15" s="82"/>
      <c r="J15" s="6"/>
    </row>
    <row r="16" spans="1:22" ht="15" customHeight="1">
      <c r="A16" s="62">
        <v>501</v>
      </c>
      <c r="B16" s="2" t="s">
        <v>65</v>
      </c>
      <c r="D16" s="62">
        <v>423</v>
      </c>
      <c r="E16" s="82"/>
      <c r="G16" s="74"/>
      <c r="J16" s="6"/>
    </row>
    <row r="17" spans="1:10" ht="15" customHeight="1">
      <c r="A17" s="62">
        <v>351.96</v>
      </c>
      <c r="B17" s="2" t="s">
        <v>52</v>
      </c>
      <c r="D17" s="62">
        <v>367.05</v>
      </c>
      <c r="E17" s="82"/>
      <c r="J17" s="6"/>
    </row>
    <row r="18" spans="1:10" ht="15" customHeight="1">
      <c r="A18" s="62">
        <v>171</v>
      </c>
      <c r="B18" s="2" t="s">
        <v>71</v>
      </c>
      <c r="C18" s="178" t="s">
        <v>175</v>
      </c>
      <c r="D18" s="62">
        <v>132</v>
      </c>
      <c r="E18" s="82"/>
      <c r="J18" s="6"/>
    </row>
    <row r="19" spans="1:10" ht="15" customHeight="1">
      <c r="A19" s="62">
        <v>321.54000000000002</v>
      </c>
      <c r="B19" s="2" t="s">
        <v>67</v>
      </c>
      <c r="D19" s="62">
        <v>313.7</v>
      </c>
      <c r="E19" s="82"/>
      <c r="G19" s="74"/>
      <c r="J19" s="6"/>
    </row>
    <row r="20" spans="1:10" ht="15" customHeight="1">
      <c r="A20" s="62">
        <v>300</v>
      </c>
      <c r="B20" s="2" t="s">
        <v>77</v>
      </c>
      <c r="D20" s="62">
        <v>200</v>
      </c>
      <c r="E20" s="82"/>
      <c r="G20" s="74"/>
      <c r="J20" s="6"/>
    </row>
    <row r="21" spans="1:10" ht="15" customHeight="1">
      <c r="A21" s="62">
        <v>0</v>
      </c>
      <c r="B21" s="2" t="s">
        <v>81</v>
      </c>
      <c r="D21" s="62">
        <v>400</v>
      </c>
      <c r="E21" s="82"/>
      <c r="G21" s="74"/>
      <c r="J21" s="6"/>
    </row>
    <row r="22" spans="1:10" ht="15" customHeight="1">
      <c r="A22" s="62">
        <v>375</v>
      </c>
      <c r="B22" s="2" t="s">
        <v>95</v>
      </c>
      <c r="C22" s="2" t="s">
        <v>174</v>
      </c>
      <c r="D22" s="62">
        <v>520</v>
      </c>
      <c r="E22" s="82"/>
      <c r="J22" s="6"/>
    </row>
    <row r="23" spans="1:10" ht="15" customHeight="1">
      <c r="A23" s="53">
        <v>192.5</v>
      </c>
      <c r="B23" s="2" t="s">
        <v>63</v>
      </c>
      <c r="C23" s="178" t="s">
        <v>161</v>
      </c>
      <c r="D23" s="53">
        <v>8180</v>
      </c>
      <c r="E23" s="82"/>
      <c r="G23" s="74"/>
      <c r="J23" s="6"/>
    </row>
    <row r="24" spans="1:10" ht="15" customHeight="1">
      <c r="A24" s="62">
        <v>51.5</v>
      </c>
      <c r="B24" s="2" t="s">
        <v>68</v>
      </c>
      <c r="D24" s="62">
        <v>1649</v>
      </c>
      <c r="E24" s="82"/>
      <c r="J24" s="6"/>
    </row>
    <row r="25" spans="1:10" ht="15" customHeight="1" thickBot="1">
      <c r="A25" s="83">
        <f>SUM(A13:A24)</f>
        <v>4679.5</v>
      </c>
      <c r="B25" s="63" t="s">
        <v>79</v>
      </c>
      <c r="C25" s="71"/>
      <c r="D25" s="83">
        <f>SUM(D13:D24)</f>
        <v>14423</v>
      </c>
      <c r="E25" s="56"/>
      <c r="J25" s="6"/>
    </row>
    <row r="26" spans="1:10" ht="15" customHeight="1">
      <c r="B26" s="11"/>
      <c r="C26" s="11"/>
      <c r="D26" s="47"/>
      <c r="E26" s="44"/>
    </row>
    <row r="27" spans="1:10" ht="42.75" hidden="1" customHeight="1">
      <c r="A27" s="2" t="s">
        <v>73</v>
      </c>
      <c r="B27" s="55" t="s">
        <v>18</v>
      </c>
      <c r="C27" s="55"/>
      <c r="D27" s="52" t="s">
        <v>73</v>
      </c>
      <c r="E27" s="61"/>
    </row>
    <row r="28" spans="1:10" ht="15" hidden="1" customHeight="1">
      <c r="A28" s="2">
        <v>9581.74</v>
      </c>
      <c r="B28" s="11" t="s">
        <v>69</v>
      </c>
      <c r="C28" s="11"/>
      <c r="D28" s="58">
        <v>9581.74</v>
      </c>
      <c r="E28" s="46"/>
      <c r="J28" s="35"/>
    </row>
    <row r="29" spans="1:10" ht="15" hidden="1" customHeight="1">
      <c r="A29" s="2">
        <v>8187.84</v>
      </c>
      <c r="B29" s="11" t="s">
        <v>74</v>
      </c>
      <c r="C29" s="11"/>
      <c r="D29" s="51">
        <f>D10</f>
        <v>10701.5</v>
      </c>
      <c r="E29" s="44"/>
      <c r="F29" s="37"/>
      <c r="J29" s="35"/>
    </row>
    <row r="30" spans="1:10" ht="15" hidden="1" customHeight="1">
      <c r="A30" s="2">
        <v>6557.2200000000012</v>
      </c>
      <c r="B30" s="11" t="s">
        <v>75</v>
      </c>
      <c r="C30" s="11"/>
      <c r="D30" s="51">
        <f t="shared" ref="D30" si="0">D25</f>
        <v>14423</v>
      </c>
      <c r="E30" s="44"/>
      <c r="J30" s="35"/>
    </row>
    <row r="31" spans="1:10" ht="12.75" hidden="1" customHeight="1">
      <c r="B31" s="45"/>
      <c r="C31" s="45"/>
      <c r="D31" s="51"/>
      <c r="E31" s="54"/>
      <c r="J31" s="35"/>
    </row>
    <row r="32" spans="1:10" ht="12.75" hidden="1" customHeight="1">
      <c r="B32" s="11"/>
      <c r="C32" s="11"/>
      <c r="D32" s="59"/>
      <c r="E32" s="44"/>
      <c r="J32" s="35"/>
    </row>
    <row r="33" spans="1:10" ht="15.75" hidden="1" customHeight="1" thickBot="1">
      <c r="A33" s="2">
        <v>11212.36</v>
      </c>
      <c r="B33" s="57" t="s">
        <v>70</v>
      </c>
      <c r="C33" s="57"/>
      <c r="D33" s="60">
        <f t="shared" ref="D33" si="1">D28+D29-D30</f>
        <v>5860.239999999998</v>
      </c>
      <c r="E33" s="49"/>
      <c r="J33" s="35"/>
    </row>
    <row r="34" spans="1:10" ht="15" customHeight="1">
      <c r="B34" s="11"/>
      <c r="C34" s="11"/>
      <c r="D34" s="49"/>
      <c r="J34" s="35"/>
    </row>
    <row r="35" spans="1:10" s="4" customFormat="1" ht="15.75" customHeight="1">
      <c r="A35" s="66">
        <v>11872.93</v>
      </c>
      <c r="B35" s="4" t="s">
        <v>147</v>
      </c>
      <c r="D35" s="66">
        <v>12764.02</v>
      </c>
      <c r="E35" s="7"/>
    </row>
    <row r="36" spans="1:10" ht="15" customHeight="1">
      <c r="A36" s="48">
        <f>A10</f>
        <v>5570.59</v>
      </c>
      <c r="B36" s="28" t="s">
        <v>2</v>
      </c>
      <c r="C36" s="43"/>
      <c r="D36" s="48">
        <f>D10</f>
        <v>10701.5</v>
      </c>
    </row>
    <row r="37" spans="1:10" ht="100.5" hidden="1" customHeight="1">
      <c r="A37" s="69"/>
      <c r="B37" s="69"/>
      <c r="C37" s="69"/>
      <c r="D37" s="69"/>
    </row>
    <row r="38" spans="1:10" ht="15" customHeight="1">
      <c r="A38" s="48">
        <f>A25</f>
        <v>4679.5</v>
      </c>
      <c r="B38" s="28" t="s">
        <v>78</v>
      </c>
      <c r="C38" s="28"/>
      <c r="D38" s="48">
        <f>D25</f>
        <v>14423</v>
      </c>
    </row>
    <row r="39" spans="1:10" ht="15" customHeight="1">
      <c r="A39" s="167">
        <v>100</v>
      </c>
      <c r="B39" s="28" t="s">
        <v>199</v>
      </c>
      <c r="C39" s="28" t="s">
        <v>190</v>
      </c>
      <c r="D39" s="167">
        <v>0</v>
      </c>
    </row>
    <row r="40" spans="1:10" ht="15" customHeight="1">
      <c r="A40" s="48"/>
      <c r="B40" s="28"/>
      <c r="C40" s="28"/>
      <c r="D40" s="48"/>
    </row>
    <row r="41" spans="1:10" s="4" customFormat="1" ht="17.25" customHeight="1" thickBot="1">
      <c r="A41" s="72">
        <f>A35+A36-A38+A39</f>
        <v>12864.02</v>
      </c>
      <c r="B41" s="43" t="s">
        <v>178</v>
      </c>
      <c r="C41" s="43"/>
      <c r="D41" s="72">
        <f>D35+D36-D38+D39</f>
        <v>9042.52</v>
      </c>
      <c r="E41" s="7"/>
      <c r="F41" s="134"/>
    </row>
    <row r="42" spans="1:10" ht="13.5" customHeight="1" thickTop="1">
      <c r="D42" s="50"/>
    </row>
    <row r="43" spans="1:10" ht="9.75" customHeight="1">
      <c r="B43" s="28"/>
      <c r="C43" s="28"/>
      <c r="D43" s="28"/>
    </row>
    <row r="44" spans="1:10" ht="15" customHeight="1">
      <c r="A44" s="2" t="s">
        <v>60</v>
      </c>
      <c r="B44" s="136"/>
      <c r="C44" s="136" t="s">
        <v>43</v>
      </c>
      <c r="D44" s="137"/>
    </row>
    <row r="45" spans="1:10" ht="15" customHeight="1">
      <c r="B45" s="28"/>
      <c r="C45" s="28"/>
      <c r="D45" s="42"/>
    </row>
    <row r="46" spans="1:10" ht="15" customHeight="1"/>
    <row r="47" spans="1:10" ht="15" customHeight="1">
      <c r="A47" s="2" t="s">
        <v>60</v>
      </c>
      <c r="B47" s="137"/>
      <c r="C47" s="137" t="s">
        <v>96</v>
      </c>
      <c r="D47" s="136"/>
    </row>
    <row r="48" spans="1:10" ht="15" customHeight="1"/>
  </sheetData>
  <pageMargins left="0.75" right="0.75" top="1" bottom="1" header="0.5" footer="0.5"/>
  <pageSetup paperSize="9" orientation="portrait"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zoomScaleNormal="100" workbookViewId="0">
      <pane ySplit="4" topLeftCell="A21" activePane="bottomLeft" state="frozen"/>
      <selection pane="bottomLeft" activeCell="F33" sqref="F33"/>
    </sheetView>
  </sheetViews>
  <sheetFormatPr defaultRowHeight="12.75"/>
  <cols>
    <col min="1" max="1" width="9" customWidth="1"/>
    <col min="2" max="2" width="5.85546875" style="79" customWidth="1"/>
    <col min="3" max="3" width="26.85546875" customWidth="1"/>
    <col min="4" max="4" width="10.28515625" bestFit="1" customWidth="1"/>
    <col min="5" max="5" width="10.85546875" customWidth="1"/>
    <col min="9" max="9" width="8.28515625" customWidth="1"/>
    <col min="10" max="10" width="8.5703125" customWidth="1"/>
    <col min="11" max="11" width="7.7109375" customWidth="1"/>
    <col min="14" max="14" width="9.28515625" bestFit="1" customWidth="1"/>
    <col min="15" max="15" width="10.7109375" customWidth="1"/>
  </cols>
  <sheetData>
    <row r="1" spans="1:17" ht="20.25">
      <c r="B1" s="78"/>
      <c r="C1" s="36" t="s">
        <v>76</v>
      </c>
      <c r="E1" s="8"/>
      <c r="F1" s="1"/>
      <c r="G1" s="1"/>
      <c r="H1" s="1"/>
      <c r="I1" s="1"/>
      <c r="J1" s="1"/>
      <c r="K1" s="1"/>
      <c r="L1" s="1"/>
      <c r="M1" s="1"/>
      <c r="N1" s="76"/>
      <c r="O1" s="76"/>
    </row>
    <row r="2" spans="1:17" ht="18">
      <c r="B2" s="78"/>
      <c r="C2" s="9" t="s">
        <v>142</v>
      </c>
      <c r="E2" s="8"/>
      <c r="F2" s="1"/>
      <c r="G2" s="1"/>
      <c r="H2" s="1"/>
      <c r="I2" s="1"/>
      <c r="J2" s="1"/>
      <c r="K2" s="1"/>
      <c r="L2" s="1"/>
      <c r="M2" s="1"/>
      <c r="N2" s="76"/>
      <c r="O2" s="76"/>
    </row>
    <row r="3" spans="1:17" ht="13.5" thickBot="1">
      <c r="E3" s="1"/>
      <c r="F3" s="1"/>
      <c r="G3" s="1"/>
      <c r="H3" s="1"/>
      <c r="I3" s="1"/>
      <c r="J3" s="1"/>
      <c r="K3" s="1"/>
      <c r="L3" s="1"/>
      <c r="M3" s="1"/>
      <c r="N3" s="1"/>
      <c r="O3" s="1"/>
    </row>
    <row r="4" spans="1:17" s="80" customFormat="1" ht="55.5">
      <c r="A4" s="87" t="s">
        <v>26</v>
      </c>
      <c r="B4" s="88" t="s">
        <v>86</v>
      </c>
      <c r="C4" s="89" t="s">
        <v>25</v>
      </c>
      <c r="D4" s="90" t="s">
        <v>88</v>
      </c>
      <c r="E4" s="91" t="s">
        <v>87</v>
      </c>
      <c r="F4" s="92" t="s">
        <v>62</v>
      </c>
      <c r="G4" s="93" t="s">
        <v>84</v>
      </c>
      <c r="H4" s="93" t="s">
        <v>51</v>
      </c>
      <c r="I4" s="93" t="s">
        <v>52</v>
      </c>
      <c r="J4" s="144" t="s">
        <v>176</v>
      </c>
      <c r="K4" s="93" t="s">
        <v>72</v>
      </c>
      <c r="L4" s="144" t="s">
        <v>136</v>
      </c>
      <c r="M4" s="94" t="s">
        <v>63</v>
      </c>
      <c r="N4" s="92" t="s">
        <v>1</v>
      </c>
      <c r="O4" s="91" t="s">
        <v>0</v>
      </c>
    </row>
    <row r="5" spans="1:17" s="147" customFormat="1" ht="15.75" customHeight="1">
      <c r="A5" s="151" t="s">
        <v>144</v>
      </c>
      <c r="B5" s="156">
        <v>337</v>
      </c>
      <c r="C5" s="96" t="s">
        <v>145</v>
      </c>
      <c r="D5" s="169">
        <f t="shared" ref="D5:D27" si="0">O5</f>
        <v>55</v>
      </c>
      <c r="E5" s="157"/>
      <c r="F5" s="157"/>
      <c r="G5" s="157"/>
      <c r="H5" s="157"/>
      <c r="I5" s="157"/>
      <c r="J5" s="157">
        <v>55</v>
      </c>
      <c r="K5" s="157"/>
      <c r="L5" s="157"/>
      <c r="M5" s="157"/>
      <c r="N5" s="157"/>
      <c r="O5" s="158">
        <f t="shared" ref="O5:O27" si="1">SUM(E5:N5)</f>
        <v>55</v>
      </c>
    </row>
    <row r="6" spans="1:17" s="147" customFormat="1" ht="15.75" customHeight="1">
      <c r="A6" s="151" t="s">
        <v>144</v>
      </c>
      <c r="B6" s="156">
        <v>338</v>
      </c>
      <c r="C6" s="96" t="s">
        <v>90</v>
      </c>
      <c r="D6" s="169">
        <f t="shared" si="0"/>
        <v>35</v>
      </c>
      <c r="E6" s="157"/>
      <c r="F6" s="157"/>
      <c r="G6" s="157"/>
      <c r="H6" s="157"/>
      <c r="I6" s="157"/>
      <c r="J6" s="157">
        <v>35</v>
      </c>
      <c r="K6" s="157"/>
      <c r="L6" s="157"/>
      <c r="M6" s="157"/>
      <c r="N6" s="157"/>
      <c r="O6" s="158">
        <f t="shared" si="1"/>
        <v>35</v>
      </c>
    </row>
    <row r="7" spans="1:17" s="147" customFormat="1">
      <c r="A7" s="151" t="s">
        <v>144</v>
      </c>
      <c r="B7" s="152">
        <v>339</v>
      </c>
      <c r="C7" s="96" t="s">
        <v>85</v>
      </c>
      <c r="D7" s="169">
        <f t="shared" si="0"/>
        <v>315.73</v>
      </c>
      <c r="E7" s="154">
        <v>235.83</v>
      </c>
      <c r="F7" s="154">
        <v>6.4</v>
      </c>
      <c r="G7" s="154">
        <v>10.5</v>
      </c>
      <c r="H7" s="154">
        <v>63</v>
      </c>
      <c r="I7" s="154"/>
      <c r="J7" s="154"/>
      <c r="K7" s="154"/>
      <c r="L7" s="154"/>
      <c r="M7" s="154"/>
      <c r="N7" s="154"/>
      <c r="O7" s="155">
        <f t="shared" si="1"/>
        <v>315.73</v>
      </c>
    </row>
    <row r="8" spans="1:17" s="147" customFormat="1" ht="15" customHeight="1">
      <c r="A8" s="151" t="s">
        <v>144</v>
      </c>
      <c r="B8" s="152">
        <v>340</v>
      </c>
      <c r="C8" s="96" t="s">
        <v>138</v>
      </c>
      <c r="D8" s="169">
        <f t="shared" si="0"/>
        <v>58.8</v>
      </c>
      <c r="E8" s="154">
        <v>58.8</v>
      </c>
      <c r="F8" s="154"/>
      <c r="G8" s="154"/>
      <c r="H8" s="154"/>
      <c r="I8" s="154"/>
      <c r="J8" s="154"/>
      <c r="K8" s="154"/>
      <c r="L8" s="154"/>
      <c r="M8" s="159"/>
      <c r="N8" s="154"/>
      <c r="O8" s="155">
        <f t="shared" si="1"/>
        <v>58.8</v>
      </c>
      <c r="P8" s="160"/>
      <c r="Q8" s="160"/>
    </row>
    <row r="9" spans="1:17" s="147" customFormat="1" ht="15" customHeight="1">
      <c r="A9" s="151" t="s">
        <v>144</v>
      </c>
      <c r="B9" s="152">
        <v>342</v>
      </c>
      <c r="C9" s="96" t="s">
        <v>135</v>
      </c>
      <c r="D9" s="169">
        <f t="shared" si="0"/>
        <v>42</v>
      </c>
      <c r="E9" s="154"/>
      <c r="F9" s="154"/>
      <c r="G9" s="154"/>
      <c r="H9" s="154"/>
      <c r="I9" s="154"/>
      <c r="J9" s="154">
        <v>42</v>
      </c>
      <c r="K9" s="154"/>
      <c r="L9" s="154"/>
      <c r="M9" s="154"/>
      <c r="N9" s="154"/>
      <c r="O9" s="155">
        <f t="shared" si="1"/>
        <v>42</v>
      </c>
    </row>
    <row r="10" spans="1:17" s="160" customFormat="1" ht="15" customHeight="1">
      <c r="A10" s="151" t="s">
        <v>148</v>
      </c>
      <c r="B10" s="152">
        <v>343</v>
      </c>
      <c r="C10" s="151" t="s">
        <v>138</v>
      </c>
      <c r="D10" s="159">
        <f t="shared" si="0"/>
        <v>67.2</v>
      </c>
      <c r="E10" s="154">
        <v>67.2</v>
      </c>
      <c r="F10" s="154"/>
      <c r="G10" s="154"/>
      <c r="H10" s="154"/>
      <c r="I10" s="154"/>
      <c r="J10" s="154"/>
      <c r="K10" s="154"/>
      <c r="L10" s="154"/>
      <c r="M10" s="154"/>
      <c r="N10" s="154"/>
      <c r="O10" s="155">
        <f t="shared" si="1"/>
        <v>67.2</v>
      </c>
    </row>
    <row r="11" spans="1:17" s="160" customFormat="1">
      <c r="A11" s="151" t="s">
        <v>148</v>
      </c>
      <c r="B11" s="152">
        <v>344</v>
      </c>
      <c r="C11" s="151" t="s">
        <v>85</v>
      </c>
      <c r="D11" s="159">
        <f t="shared" si="0"/>
        <v>369.52</v>
      </c>
      <c r="E11" s="154">
        <v>369.52</v>
      </c>
      <c r="F11" s="154"/>
      <c r="G11" s="154"/>
      <c r="H11" s="154"/>
      <c r="I11" s="154"/>
      <c r="J11" s="154"/>
      <c r="K11" s="154"/>
      <c r="L11" s="154"/>
      <c r="M11" s="154"/>
      <c r="N11" s="154"/>
      <c r="O11" s="155">
        <f t="shared" si="1"/>
        <v>369.52</v>
      </c>
    </row>
    <row r="12" spans="1:17" s="160" customFormat="1">
      <c r="A12" s="151" t="s">
        <v>155</v>
      </c>
      <c r="B12" s="208">
        <v>345</v>
      </c>
      <c r="C12" s="209" t="s">
        <v>137</v>
      </c>
      <c r="D12" s="159">
        <f t="shared" si="0"/>
        <v>7560</v>
      </c>
      <c r="E12" s="163"/>
      <c r="F12" s="163"/>
      <c r="G12" s="163"/>
      <c r="H12" s="163"/>
      <c r="I12" s="163"/>
      <c r="J12" s="163"/>
      <c r="K12" s="163"/>
      <c r="L12" s="163"/>
      <c r="M12" s="177">
        <v>6300</v>
      </c>
      <c r="N12" s="177">
        <v>1260</v>
      </c>
      <c r="O12" s="164">
        <f t="shared" si="1"/>
        <v>7560</v>
      </c>
      <c r="P12" s="165"/>
      <c r="Q12" s="165"/>
    </row>
    <row r="13" spans="1:17" s="160" customFormat="1">
      <c r="A13" s="151" t="s">
        <v>155</v>
      </c>
      <c r="B13" s="152">
        <v>346</v>
      </c>
      <c r="C13" s="151" t="s">
        <v>83</v>
      </c>
      <c r="D13" s="159">
        <f t="shared" si="0"/>
        <v>45</v>
      </c>
      <c r="E13" s="154">
        <v>45</v>
      </c>
      <c r="F13" s="154"/>
      <c r="G13" s="154"/>
      <c r="H13" s="154"/>
      <c r="I13" s="154"/>
      <c r="J13" s="154"/>
      <c r="K13" s="154"/>
      <c r="L13" s="154"/>
      <c r="M13" s="154"/>
      <c r="N13" s="154"/>
      <c r="O13" s="155">
        <f t="shared" si="1"/>
        <v>45</v>
      </c>
    </row>
    <row r="14" spans="1:17" s="165" customFormat="1">
      <c r="A14" s="151" t="s">
        <v>155</v>
      </c>
      <c r="B14" s="152">
        <v>347</v>
      </c>
      <c r="C14" s="151" t="s">
        <v>85</v>
      </c>
      <c r="D14" s="159">
        <f t="shared" si="0"/>
        <v>277.95</v>
      </c>
      <c r="E14" s="157">
        <v>180.45</v>
      </c>
      <c r="F14" s="157">
        <v>6.4</v>
      </c>
      <c r="G14" s="157">
        <v>31.1</v>
      </c>
      <c r="H14" s="157">
        <v>60</v>
      </c>
      <c r="I14" s="157"/>
      <c r="J14" s="157"/>
      <c r="K14" s="161"/>
      <c r="L14" s="157"/>
      <c r="M14" s="157"/>
      <c r="N14" s="157"/>
      <c r="O14" s="158">
        <f t="shared" si="1"/>
        <v>277.95</v>
      </c>
      <c r="P14" s="162"/>
      <c r="Q14" s="162"/>
    </row>
    <row r="15" spans="1:17" s="160" customFormat="1">
      <c r="A15" s="151" t="s">
        <v>155</v>
      </c>
      <c r="B15" s="152">
        <v>349</v>
      </c>
      <c r="C15" s="151" t="s">
        <v>156</v>
      </c>
      <c r="D15" s="159">
        <f t="shared" si="0"/>
        <v>500</v>
      </c>
      <c r="E15" s="154"/>
      <c r="F15" s="154"/>
      <c r="G15" s="154"/>
      <c r="H15" s="154"/>
      <c r="I15" s="154"/>
      <c r="J15" s="154"/>
      <c r="K15" s="154"/>
      <c r="L15" s="154">
        <v>500</v>
      </c>
      <c r="M15" s="159"/>
      <c r="N15" s="159"/>
      <c r="O15" s="155">
        <f t="shared" si="1"/>
        <v>500</v>
      </c>
    </row>
    <row r="16" spans="1:17" s="160" customFormat="1">
      <c r="A16" s="151" t="s">
        <v>155</v>
      </c>
      <c r="B16" s="152">
        <v>350</v>
      </c>
      <c r="C16" s="151" t="s">
        <v>154</v>
      </c>
      <c r="D16" s="159">
        <f t="shared" si="0"/>
        <v>400</v>
      </c>
      <c r="E16" s="154"/>
      <c r="F16" s="154"/>
      <c r="G16" s="154"/>
      <c r="H16" s="154"/>
      <c r="I16" s="154"/>
      <c r="J16" s="154"/>
      <c r="K16" s="154"/>
      <c r="L16" s="154">
        <v>400</v>
      </c>
      <c r="M16" s="154"/>
      <c r="N16" s="154"/>
      <c r="O16" s="155">
        <f t="shared" si="1"/>
        <v>400</v>
      </c>
      <c r="P16" s="171"/>
      <c r="Q16" s="171"/>
    </row>
    <row r="17" spans="1:17" s="162" customFormat="1">
      <c r="A17" s="151" t="s">
        <v>155</v>
      </c>
      <c r="B17" s="152">
        <v>351</v>
      </c>
      <c r="C17" s="151" t="s">
        <v>157</v>
      </c>
      <c r="D17" s="159">
        <f t="shared" si="0"/>
        <v>200</v>
      </c>
      <c r="E17" s="154"/>
      <c r="F17" s="154"/>
      <c r="G17" s="154"/>
      <c r="H17" s="154"/>
      <c r="I17" s="154"/>
      <c r="J17" s="154"/>
      <c r="K17" s="154"/>
      <c r="L17" s="154">
        <v>200</v>
      </c>
      <c r="M17" s="154"/>
      <c r="N17" s="154"/>
      <c r="O17" s="155">
        <f t="shared" si="1"/>
        <v>200</v>
      </c>
      <c r="P17" s="160"/>
      <c r="Q17" s="160"/>
    </row>
    <row r="18" spans="1:17" s="160" customFormat="1">
      <c r="A18" s="151" t="s">
        <v>155</v>
      </c>
      <c r="B18" s="152">
        <v>352</v>
      </c>
      <c r="C18" s="151" t="s">
        <v>140</v>
      </c>
      <c r="D18" s="159">
        <f t="shared" si="0"/>
        <v>20</v>
      </c>
      <c r="E18" s="154"/>
      <c r="F18" s="154"/>
      <c r="G18" s="154"/>
      <c r="H18" s="154"/>
      <c r="I18" s="154"/>
      <c r="J18" s="154"/>
      <c r="K18" s="154"/>
      <c r="L18" s="154">
        <v>20</v>
      </c>
      <c r="M18" s="154"/>
      <c r="N18" s="154"/>
      <c r="O18" s="155">
        <f t="shared" si="1"/>
        <v>20</v>
      </c>
    </row>
    <row r="19" spans="1:17" s="160" customFormat="1">
      <c r="A19" s="151" t="s">
        <v>160</v>
      </c>
      <c r="B19" s="152">
        <v>353</v>
      </c>
      <c r="C19" s="151" t="s">
        <v>83</v>
      </c>
      <c r="D19" s="159">
        <f t="shared" si="0"/>
        <v>90</v>
      </c>
      <c r="E19" s="154">
        <v>90</v>
      </c>
      <c r="F19" s="154"/>
      <c r="G19" s="154"/>
      <c r="H19" s="154"/>
      <c r="I19" s="154"/>
      <c r="J19" s="154"/>
      <c r="K19" s="154"/>
      <c r="L19" s="154"/>
      <c r="M19" s="159"/>
      <c r="N19" s="154"/>
      <c r="O19" s="155">
        <f t="shared" si="1"/>
        <v>90</v>
      </c>
    </row>
    <row r="20" spans="1:17" s="160" customFormat="1">
      <c r="A20" s="151" t="s">
        <v>160</v>
      </c>
      <c r="B20" s="152">
        <v>354</v>
      </c>
      <c r="C20" s="151" t="s">
        <v>158</v>
      </c>
      <c r="D20" s="159">
        <f t="shared" si="0"/>
        <v>2256</v>
      </c>
      <c r="E20" s="154"/>
      <c r="F20" s="154"/>
      <c r="G20" s="154"/>
      <c r="H20" s="154"/>
      <c r="I20" s="154"/>
      <c r="J20" s="154"/>
      <c r="K20" s="154"/>
      <c r="L20" s="154"/>
      <c r="M20" s="159">
        <v>1880</v>
      </c>
      <c r="N20" s="154">
        <v>376</v>
      </c>
      <c r="O20" s="155">
        <f t="shared" si="1"/>
        <v>2256</v>
      </c>
    </row>
    <row r="21" spans="1:17" s="160" customFormat="1">
      <c r="A21" s="151" t="s">
        <v>160</v>
      </c>
      <c r="B21" s="152">
        <v>355</v>
      </c>
      <c r="C21" s="151" t="s">
        <v>94</v>
      </c>
      <c r="D21" s="159">
        <f t="shared" si="0"/>
        <v>78</v>
      </c>
      <c r="E21" s="154"/>
      <c r="F21" s="154"/>
      <c r="G21" s="154">
        <v>65</v>
      </c>
      <c r="H21" s="154"/>
      <c r="I21" s="154"/>
      <c r="J21" s="154"/>
      <c r="K21" s="154"/>
      <c r="L21" s="154"/>
      <c r="M21" s="154"/>
      <c r="N21" s="154">
        <v>13</v>
      </c>
      <c r="O21" s="155">
        <f t="shared" si="1"/>
        <v>78</v>
      </c>
    </row>
    <row r="22" spans="1:17" s="160" customFormat="1">
      <c r="A22" s="151" t="s">
        <v>160</v>
      </c>
      <c r="B22" s="152">
        <v>356</v>
      </c>
      <c r="C22" s="151" t="s">
        <v>85</v>
      </c>
      <c r="D22" s="159">
        <f t="shared" si="0"/>
        <v>566.69000000000005</v>
      </c>
      <c r="E22" s="154">
        <v>405.99</v>
      </c>
      <c r="F22" s="154">
        <v>6.4</v>
      </c>
      <c r="G22" s="154">
        <v>22.3</v>
      </c>
      <c r="H22" s="154">
        <v>132</v>
      </c>
      <c r="I22" s="154"/>
      <c r="J22" s="154"/>
      <c r="K22" s="154"/>
      <c r="L22" s="154"/>
      <c r="M22" s="154"/>
      <c r="N22" s="154"/>
      <c r="O22" s="155">
        <f t="shared" si="1"/>
        <v>566.69000000000005</v>
      </c>
    </row>
    <row r="23" spans="1:17" s="171" customFormat="1">
      <c r="A23" s="151" t="s">
        <v>150</v>
      </c>
      <c r="B23" s="152">
        <v>361</v>
      </c>
      <c r="C23" s="151" t="s">
        <v>138</v>
      </c>
      <c r="D23" s="159">
        <f t="shared" si="0"/>
        <v>126.2</v>
      </c>
      <c r="E23" s="154">
        <v>126.2</v>
      </c>
      <c r="F23" s="154"/>
      <c r="G23" s="154"/>
      <c r="H23" s="154"/>
      <c r="I23" s="154"/>
      <c r="J23" s="154"/>
      <c r="K23" s="154"/>
      <c r="L23" s="154"/>
      <c r="M23" s="154"/>
      <c r="N23" s="154"/>
      <c r="O23" s="155">
        <f t="shared" si="1"/>
        <v>126.2</v>
      </c>
      <c r="P23" s="160"/>
      <c r="Q23" s="160"/>
    </row>
    <row r="24" spans="1:17" s="165" customFormat="1" ht="13.5" customHeight="1">
      <c r="A24" s="209" t="s">
        <v>150</v>
      </c>
      <c r="B24" s="208">
        <v>362</v>
      </c>
      <c r="C24" s="209" t="s">
        <v>85</v>
      </c>
      <c r="D24" s="177">
        <f t="shared" si="0"/>
        <v>679.16</v>
      </c>
      <c r="E24" s="163">
        <v>504.76</v>
      </c>
      <c r="F24" s="163">
        <v>6.4</v>
      </c>
      <c r="G24" s="163"/>
      <c r="H24" s="163">
        <v>168</v>
      </c>
      <c r="I24" s="163"/>
      <c r="J24" s="163"/>
      <c r="K24" s="163"/>
      <c r="L24" s="163"/>
      <c r="M24" s="163"/>
      <c r="N24" s="163"/>
      <c r="O24" s="164">
        <f t="shared" si="1"/>
        <v>679.16</v>
      </c>
    </row>
    <row r="25" spans="1:17" s="165" customFormat="1" ht="13.5" customHeight="1">
      <c r="A25" s="151" t="s">
        <v>150</v>
      </c>
      <c r="B25" s="156">
        <v>363</v>
      </c>
      <c r="C25" s="151" t="s">
        <v>149</v>
      </c>
      <c r="D25" s="153">
        <f t="shared" si="0"/>
        <v>367.05</v>
      </c>
      <c r="E25" s="157"/>
      <c r="F25" s="157"/>
      <c r="G25" s="157"/>
      <c r="H25" s="157"/>
      <c r="I25" s="154">
        <v>367.05</v>
      </c>
      <c r="J25" s="157"/>
      <c r="K25" s="157"/>
      <c r="L25" s="157"/>
      <c r="M25" s="157"/>
      <c r="N25" s="157"/>
      <c r="O25" s="158">
        <f t="shared" si="1"/>
        <v>367.05</v>
      </c>
      <c r="P25" s="160"/>
      <c r="Q25" s="160"/>
    </row>
    <row r="26" spans="1:17" s="165" customFormat="1" ht="13.5" customHeight="1">
      <c r="A26" s="151" t="s">
        <v>152</v>
      </c>
      <c r="B26" s="152" t="s">
        <v>151</v>
      </c>
      <c r="C26" s="151" t="s">
        <v>159</v>
      </c>
      <c r="D26" s="169">
        <f t="shared" si="0"/>
        <v>157.83000000000001</v>
      </c>
      <c r="E26" s="157"/>
      <c r="F26" s="157"/>
      <c r="G26" s="157"/>
      <c r="H26" s="157"/>
      <c r="I26" s="157"/>
      <c r="J26" s="157"/>
      <c r="K26" s="157">
        <v>157.83000000000001</v>
      </c>
      <c r="L26" s="157"/>
      <c r="M26" s="157"/>
      <c r="N26" s="157"/>
      <c r="O26" s="158">
        <f t="shared" si="1"/>
        <v>157.83000000000001</v>
      </c>
      <c r="P26" s="147"/>
      <c r="Q26" s="147"/>
    </row>
    <row r="27" spans="1:17" s="160" customFormat="1" ht="13.5" customHeight="1">
      <c r="A27" s="151" t="s">
        <v>150</v>
      </c>
      <c r="B27" s="152" t="s">
        <v>151</v>
      </c>
      <c r="C27" s="151" t="s">
        <v>159</v>
      </c>
      <c r="D27" s="159">
        <f t="shared" si="0"/>
        <v>155.87</v>
      </c>
      <c r="E27" s="154"/>
      <c r="F27" s="154"/>
      <c r="G27" s="154"/>
      <c r="H27" s="154"/>
      <c r="I27" s="154"/>
      <c r="J27" s="154"/>
      <c r="K27" s="154">
        <v>155.87</v>
      </c>
      <c r="L27" s="154"/>
      <c r="M27" s="154"/>
      <c r="N27" s="154"/>
      <c r="O27" s="155">
        <f t="shared" si="1"/>
        <v>155.87</v>
      </c>
    </row>
    <row r="28" spans="1:17" s="147" customFormat="1">
      <c r="A28" s="151"/>
      <c r="B28" s="152"/>
      <c r="C28" s="151"/>
      <c r="D28" s="186"/>
      <c r="E28" s="157"/>
      <c r="F28" s="157"/>
      <c r="G28" s="157"/>
      <c r="H28" s="157"/>
      <c r="I28" s="157"/>
      <c r="J28" s="157"/>
      <c r="K28" s="161"/>
      <c r="L28" s="157"/>
      <c r="M28" s="157"/>
      <c r="N28" s="157"/>
      <c r="O28" s="158"/>
    </row>
    <row r="29" spans="1:17" s="160" customFormat="1" ht="15" customHeight="1" thickBot="1">
      <c r="A29" s="173"/>
      <c r="B29" s="170"/>
      <c r="C29" s="174"/>
      <c r="D29" s="187"/>
      <c r="E29" s="175"/>
      <c r="F29" s="175"/>
      <c r="G29" s="175"/>
      <c r="H29" s="175"/>
      <c r="I29" s="175"/>
      <c r="J29" s="175"/>
      <c r="K29" s="175"/>
      <c r="L29" s="175"/>
      <c r="M29" s="175"/>
      <c r="N29" s="175"/>
      <c r="O29" s="176"/>
    </row>
    <row r="30" spans="1:17" ht="13.5" thickBot="1">
      <c r="A30" s="75"/>
      <c r="B30" s="105"/>
      <c r="C30" s="207" t="s">
        <v>21</v>
      </c>
      <c r="D30" s="188">
        <f t="shared" ref="D30:N30" si="2">SUM(D5:D29)</f>
        <v>14423.000000000002</v>
      </c>
      <c r="E30" s="172">
        <f t="shared" si="2"/>
        <v>2083.75</v>
      </c>
      <c r="F30" s="172">
        <f t="shared" si="2"/>
        <v>25.6</v>
      </c>
      <c r="G30" s="172">
        <f t="shared" si="2"/>
        <v>128.9</v>
      </c>
      <c r="H30" s="172">
        <f t="shared" si="2"/>
        <v>423</v>
      </c>
      <c r="I30" s="172">
        <f t="shared" si="2"/>
        <v>367.05</v>
      </c>
      <c r="J30" s="172">
        <f t="shared" si="2"/>
        <v>132</v>
      </c>
      <c r="K30" s="172">
        <f t="shared" si="2"/>
        <v>313.70000000000005</v>
      </c>
      <c r="L30" s="172">
        <f t="shared" si="2"/>
        <v>1120</v>
      </c>
      <c r="M30" s="172">
        <f t="shared" si="2"/>
        <v>8180</v>
      </c>
      <c r="N30" s="172">
        <f t="shared" si="2"/>
        <v>1649</v>
      </c>
      <c r="O30" s="172">
        <f t="shared" ref="O30" si="3">SUM(E30:N30)</f>
        <v>14423</v>
      </c>
    </row>
    <row r="32" spans="1:17">
      <c r="O32" s="1"/>
    </row>
  </sheetData>
  <sortState ref="A5:Q29">
    <sortCondition ref="B5:B29"/>
  </sortState>
  <phoneticPr fontId="8" type="noConversion"/>
  <pageMargins left="0.25" right="0.25" top="0.75" bottom="0.75" header="0.3" footer="0.3"/>
  <pageSetup paperSize="9" scale="90" orientation="landscape"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workbookViewId="0">
      <selection activeCell="F19" sqref="F19"/>
    </sheetView>
  </sheetViews>
  <sheetFormatPr defaultRowHeight="12.75"/>
  <cols>
    <col min="1" max="1" width="9.140625" customWidth="1"/>
    <col min="2" max="2" width="34.42578125" customWidth="1"/>
    <col min="6" max="6" width="11.28515625" customWidth="1"/>
  </cols>
  <sheetData>
    <row r="1" spans="1:8" ht="20.25">
      <c r="B1" s="36" t="s">
        <v>198</v>
      </c>
      <c r="C1" s="8"/>
      <c r="D1" s="8"/>
      <c r="E1" s="1"/>
      <c r="F1" s="76"/>
    </row>
    <row r="2" spans="1:8" ht="18">
      <c r="B2" s="9" t="s">
        <v>143</v>
      </c>
      <c r="C2" s="8"/>
      <c r="D2" s="8"/>
      <c r="E2" s="1"/>
      <c r="F2" s="76"/>
    </row>
    <row r="3" spans="1:8" ht="13.5" thickBot="1">
      <c r="C3" s="1"/>
      <c r="D3" s="1"/>
      <c r="E3" s="1"/>
      <c r="F3" s="1"/>
    </row>
    <row r="4" spans="1:8" ht="35.25">
      <c r="A4" s="210" t="s">
        <v>26</v>
      </c>
      <c r="B4" s="211" t="s">
        <v>25</v>
      </c>
      <c r="C4" s="212" t="s">
        <v>3</v>
      </c>
      <c r="D4" s="212" t="s">
        <v>171</v>
      </c>
      <c r="E4" s="212" t="s">
        <v>83</v>
      </c>
      <c r="F4" s="213" t="s">
        <v>0</v>
      </c>
      <c r="G4" s="80"/>
      <c r="H4" s="80"/>
    </row>
    <row r="5" spans="1:8">
      <c r="A5" s="214" t="s">
        <v>173</v>
      </c>
      <c r="B5" s="96" t="s">
        <v>89</v>
      </c>
      <c r="C5" s="98">
        <v>2750</v>
      </c>
      <c r="D5" s="98"/>
      <c r="E5" s="99"/>
      <c r="F5" s="166">
        <f>SUM(C5:E5)</f>
        <v>2750</v>
      </c>
    </row>
    <row r="6" spans="1:8">
      <c r="A6" s="214" t="s">
        <v>188</v>
      </c>
      <c r="B6" s="96" t="s">
        <v>189</v>
      </c>
      <c r="C6" s="98"/>
      <c r="D6" s="98"/>
      <c r="E6" s="99">
        <v>51.5</v>
      </c>
      <c r="F6" s="166">
        <f>SUM(C6:E6)</f>
        <v>51.5</v>
      </c>
    </row>
    <row r="7" spans="1:8">
      <c r="A7" s="215" t="s">
        <v>153</v>
      </c>
      <c r="B7" s="101" t="s">
        <v>170</v>
      </c>
      <c r="C7" s="99"/>
      <c r="D7" s="98">
        <v>5150</v>
      </c>
      <c r="E7" s="99"/>
      <c r="F7" s="166">
        <f>SUM(C7:E7)</f>
        <v>5150</v>
      </c>
    </row>
    <row r="8" spans="1:8">
      <c r="A8" s="214" t="s">
        <v>172</v>
      </c>
      <c r="B8" s="96" t="s">
        <v>91</v>
      </c>
      <c r="C8" s="98">
        <v>2750</v>
      </c>
      <c r="D8" s="98"/>
      <c r="E8" s="99"/>
      <c r="F8" s="166">
        <f>SUM(C8:E8)</f>
        <v>2750</v>
      </c>
    </row>
    <row r="9" spans="1:8">
      <c r="A9" s="215"/>
      <c r="B9" s="86"/>
      <c r="C9" s="99"/>
      <c r="D9" s="99"/>
      <c r="E9" s="99"/>
      <c r="F9" s="166"/>
    </row>
    <row r="10" spans="1:8" ht="13.5" thickBot="1">
      <c r="A10" s="216"/>
      <c r="B10" s="143" t="s">
        <v>21</v>
      </c>
      <c r="C10" s="145">
        <f>SUM(C5:C9)</f>
        <v>5500</v>
      </c>
      <c r="D10" s="145"/>
      <c r="E10" s="145">
        <f>SUM(E5:E9)</f>
        <v>51.5</v>
      </c>
      <c r="F10" s="146">
        <f>SUM(F5:F9)</f>
        <v>10701.5</v>
      </c>
    </row>
  </sheetData>
  <pageMargins left="0.7" right="0.7" top="0.75" bottom="0.75" header="0.3" footer="0.3"/>
  <pageSetup paperSize="9" orientation="landscape"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2"/>
  <sheetViews>
    <sheetView zoomScaleNormal="100" workbookViewId="0"/>
  </sheetViews>
  <sheetFormatPr defaultRowHeight="12.75"/>
  <cols>
    <col min="1" max="1" width="63.28515625" customWidth="1"/>
    <col min="2" max="2" width="14.5703125" bestFit="1" customWidth="1"/>
    <col min="3" max="3" width="10.28515625" bestFit="1" customWidth="1"/>
  </cols>
  <sheetData>
    <row r="2" spans="1:14" ht="18">
      <c r="A2" s="3" t="s">
        <v>76</v>
      </c>
      <c r="B2" s="7" t="s">
        <v>121</v>
      </c>
      <c r="N2" s="148"/>
    </row>
    <row r="3" spans="1:14" ht="18">
      <c r="A3" s="3" t="s">
        <v>122</v>
      </c>
    </row>
    <row r="4" spans="1:14" ht="18">
      <c r="A4" s="3" t="s">
        <v>146</v>
      </c>
    </row>
    <row r="6" spans="1:14">
      <c r="A6" t="s">
        <v>123</v>
      </c>
    </row>
    <row r="7" spans="1:14">
      <c r="B7" t="s">
        <v>124</v>
      </c>
      <c r="C7" t="s">
        <v>124</v>
      </c>
    </row>
    <row r="8" spans="1:14" ht="15">
      <c r="A8" s="77" t="s">
        <v>164</v>
      </c>
      <c r="B8" s="48"/>
    </row>
    <row r="9" spans="1:14" ht="15">
      <c r="A9" s="77" t="s">
        <v>125</v>
      </c>
      <c r="B9" s="48">
        <v>9042.52</v>
      </c>
      <c r="F9" s="77"/>
    </row>
    <row r="10" spans="1:14">
      <c r="C10" s="138"/>
      <c r="E10" s="77"/>
    </row>
    <row r="11" spans="1:14">
      <c r="A11" t="s">
        <v>126</v>
      </c>
      <c r="B11">
        <v>0</v>
      </c>
    </row>
    <row r="13" spans="1:14">
      <c r="A13" s="7" t="s">
        <v>133</v>
      </c>
    </row>
    <row r="14" spans="1:14">
      <c r="A14" s="107"/>
      <c r="B14" s="168">
        <v>0</v>
      </c>
    </row>
    <row r="15" spans="1:14">
      <c r="C15" s="139">
        <f>B9-B14</f>
        <v>9042.52</v>
      </c>
      <c r="E15" s="77"/>
    </row>
    <row r="16" spans="1:14">
      <c r="A16" s="77" t="s">
        <v>134</v>
      </c>
      <c r="B16">
        <v>0</v>
      </c>
    </row>
    <row r="19" spans="1:13">
      <c r="A19" s="77"/>
      <c r="C19" s="138"/>
    </row>
    <row r="21" spans="1:13">
      <c r="A21" t="s">
        <v>127</v>
      </c>
    </row>
    <row r="23" spans="1:13">
      <c r="A23" s="7" t="s">
        <v>128</v>
      </c>
    </row>
    <row r="24" spans="1:13">
      <c r="A24" s="77" t="s">
        <v>165</v>
      </c>
      <c r="C24" s="148">
        <v>12764.02</v>
      </c>
      <c r="E24" s="77"/>
    </row>
    <row r="25" spans="1:13">
      <c r="A25" s="77" t="s">
        <v>166</v>
      </c>
      <c r="C25" s="138">
        <v>10701.5</v>
      </c>
    </row>
    <row r="26" spans="1:13">
      <c r="A26" s="77" t="s">
        <v>167</v>
      </c>
      <c r="C26" s="138">
        <v>14423</v>
      </c>
      <c r="I26" s="138"/>
    </row>
    <row r="27" spans="1:13" ht="13.5" thickBot="1">
      <c r="A27" s="77"/>
      <c r="H27" s="138"/>
      <c r="M27" s="77"/>
    </row>
    <row r="28" spans="1:13" ht="13.5" thickBot="1">
      <c r="A28" s="77" t="s">
        <v>168</v>
      </c>
      <c r="C28" s="202">
        <f>C24+C25-C26</f>
        <v>9042.52</v>
      </c>
      <c r="D28" s="203"/>
      <c r="M28" s="77"/>
    </row>
    <row r="29" spans="1:13">
      <c r="A29" s="77" t="s">
        <v>169</v>
      </c>
    </row>
    <row r="30" spans="1:13">
      <c r="M30" s="148"/>
    </row>
    <row r="31" spans="1:13">
      <c r="A31" s="149"/>
      <c r="B31" s="149"/>
      <c r="C31" s="149"/>
    </row>
    <row r="32" spans="1:13">
      <c r="A32" s="149"/>
      <c r="B32" s="149"/>
      <c r="C32" s="150"/>
    </row>
  </sheetData>
  <pageMargins left="0.7" right="0.7" top="0.75" bottom="0.75" header="0.3" footer="0.3"/>
  <pageSetup paperSize="9"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zoomScaleNormal="100" workbookViewId="0">
      <selection activeCell="E1" sqref="E1"/>
    </sheetView>
  </sheetViews>
  <sheetFormatPr defaultRowHeight="12.75"/>
  <cols>
    <col min="1" max="1" width="28.140625" customWidth="1"/>
    <col min="2" max="2" width="10.140625" customWidth="1"/>
    <col min="3" max="3" width="9.85546875" customWidth="1"/>
    <col min="4" max="4" width="9.5703125" customWidth="1"/>
    <col min="5" max="5" width="40.42578125" customWidth="1"/>
  </cols>
  <sheetData>
    <row r="1" spans="1:7" ht="20.25">
      <c r="A1" s="70" t="s">
        <v>76</v>
      </c>
      <c r="B1" s="7"/>
      <c r="E1" s="75" t="s">
        <v>97</v>
      </c>
    </row>
    <row r="2" spans="1:7" ht="15.75">
      <c r="A2" s="4" t="s">
        <v>98</v>
      </c>
    </row>
    <row r="3" spans="1:7" ht="15.75">
      <c r="A3" s="4"/>
    </row>
    <row r="4" spans="1:7">
      <c r="A4" s="77" t="s">
        <v>130</v>
      </c>
    </row>
    <row r="5" spans="1:7">
      <c r="A5" s="77" t="s">
        <v>99</v>
      </c>
    </row>
    <row r="6" spans="1:7" ht="13.5" thickBot="1">
      <c r="C6" s="77" t="s">
        <v>163</v>
      </c>
    </row>
    <row r="7" spans="1:7" ht="26.25" thickBot="1">
      <c r="B7" s="179" t="s">
        <v>132</v>
      </c>
      <c r="C7" s="204" t="s">
        <v>162</v>
      </c>
      <c r="D7" s="204" t="s">
        <v>9</v>
      </c>
      <c r="E7" s="111" t="s">
        <v>100</v>
      </c>
    </row>
    <row r="8" spans="1:7">
      <c r="A8" s="112" t="s">
        <v>101</v>
      </c>
      <c r="B8" s="126"/>
      <c r="C8" s="180"/>
      <c r="D8" s="196"/>
      <c r="E8" s="114"/>
    </row>
    <row r="9" spans="1:7" ht="15" customHeight="1" thickBot="1">
      <c r="A9" s="115" t="s">
        <v>102</v>
      </c>
      <c r="B9" s="132">
        <v>11873</v>
      </c>
      <c r="C9" s="189">
        <v>12764</v>
      </c>
      <c r="D9" s="197" t="s">
        <v>185</v>
      </c>
      <c r="E9" s="125" t="s">
        <v>131</v>
      </c>
    </row>
    <row r="10" spans="1:7" ht="13.5" hidden="1" thickBot="1">
      <c r="A10" s="115"/>
      <c r="B10" s="127"/>
      <c r="C10" s="181"/>
      <c r="D10" s="197"/>
      <c r="E10" s="116"/>
    </row>
    <row r="11" spans="1:7">
      <c r="A11" s="117" t="s">
        <v>103</v>
      </c>
      <c r="B11" s="128"/>
      <c r="C11" s="182"/>
      <c r="D11" s="198"/>
      <c r="E11" s="118"/>
      <c r="G11" s="140"/>
    </row>
    <row r="12" spans="1:7" ht="13.5" thickBot="1">
      <c r="A12" s="119" t="s">
        <v>3</v>
      </c>
      <c r="B12" s="129">
        <v>5500</v>
      </c>
      <c r="C12" s="189">
        <v>5500</v>
      </c>
      <c r="D12" s="199" t="s">
        <v>118</v>
      </c>
      <c r="E12" s="119" t="s">
        <v>184</v>
      </c>
    </row>
    <row r="13" spans="1:7">
      <c r="A13" s="120" t="s">
        <v>104</v>
      </c>
      <c r="B13" s="126"/>
      <c r="C13" s="180"/>
      <c r="D13" s="196"/>
      <c r="E13" s="113"/>
    </row>
    <row r="14" spans="1:7" ht="49.5" customHeight="1">
      <c r="A14" s="84" t="s">
        <v>105</v>
      </c>
      <c r="B14" s="130">
        <v>71</v>
      </c>
      <c r="C14" s="190">
        <v>5201</v>
      </c>
      <c r="D14" s="200" t="s">
        <v>197</v>
      </c>
      <c r="E14" s="108" t="s">
        <v>192</v>
      </c>
      <c r="G14" s="140"/>
    </row>
    <row r="15" spans="1:7" ht="39.75" customHeight="1" thickBot="1">
      <c r="A15" s="85"/>
      <c r="B15" s="127"/>
      <c r="C15" s="181"/>
      <c r="D15" s="197"/>
      <c r="E15" s="121"/>
    </row>
    <row r="16" spans="1:7">
      <c r="A16" s="120" t="s">
        <v>106</v>
      </c>
      <c r="B16" s="126"/>
      <c r="C16" s="180"/>
      <c r="D16" s="180"/>
      <c r="E16" s="113"/>
    </row>
    <row r="17" spans="1:8" ht="39" customHeight="1">
      <c r="A17" s="84" t="s">
        <v>107</v>
      </c>
      <c r="B17" s="130">
        <v>2231</v>
      </c>
      <c r="C17" s="190">
        <v>2084</v>
      </c>
      <c r="D17" s="200" t="s">
        <v>182</v>
      </c>
      <c r="E17" s="108" t="s">
        <v>183</v>
      </c>
      <c r="G17" s="140"/>
    </row>
    <row r="18" spans="1:8" ht="4.5" customHeight="1" thickBot="1">
      <c r="A18" s="85"/>
      <c r="B18" s="127"/>
      <c r="C18" s="181"/>
      <c r="D18" s="185"/>
      <c r="E18" s="122"/>
    </row>
    <row r="19" spans="1:8">
      <c r="A19" s="120" t="s">
        <v>108</v>
      </c>
      <c r="B19" s="126"/>
      <c r="C19" s="180"/>
      <c r="D19" s="180"/>
      <c r="E19" s="113"/>
    </row>
    <row r="20" spans="1:8" ht="38.25" customHeight="1" thickBot="1">
      <c r="A20" s="119" t="s">
        <v>109</v>
      </c>
      <c r="B20" s="131">
        <v>321</v>
      </c>
      <c r="C20" s="191">
        <v>314</v>
      </c>
      <c r="D20" s="195" t="s">
        <v>181</v>
      </c>
      <c r="E20" s="123"/>
      <c r="G20" s="140"/>
    </row>
    <row r="21" spans="1:8" ht="55.5" customHeight="1" thickBot="1">
      <c r="A21" s="133" t="s">
        <v>129</v>
      </c>
      <c r="B21" s="141">
        <v>2127</v>
      </c>
      <c r="C21" s="192">
        <v>12025</v>
      </c>
      <c r="D21" s="206" t="s">
        <v>194</v>
      </c>
      <c r="E21" s="142" t="s">
        <v>193</v>
      </c>
      <c r="G21" s="140"/>
    </row>
    <row r="22" spans="1:8" ht="26.25" hidden="1" thickBot="1">
      <c r="A22" s="84" t="s">
        <v>110</v>
      </c>
      <c r="B22" s="130">
        <v>6184</v>
      </c>
      <c r="C22" s="183">
        <v>6184</v>
      </c>
      <c r="D22" s="184" t="s">
        <v>111</v>
      </c>
      <c r="E22" s="108" t="s">
        <v>117</v>
      </c>
    </row>
    <row r="23" spans="1:8">
      <c r="A23" s="120" t="s">
        <v>112</v>
      </c>
      <c r="B23" s="126"/>
      <c r="C23" s="180"/>
      <c r="D23" s="180"/>
      <c r="E23" s="201" t="s">
        <v>187</v>
      </c>
    </row>
    <row r="24" spans="1:8" ht="81" customHeight="1" thickBot="1">
      <c r="A24" s="119" t="s">
        <v>102</v>
      </c>
      <c r="B24" s="132">
        <v>12764</v>
      </c>
      <c r="C24" s="194">
        <v>9042</v>
      </c>
      <c r="D24" s="195" t="s">
        <v>186</v>
      </c>
      <c r="E24" s="124" t="s">
        <v>180</v>
      </c>
      <c r="G24" s="77"/>
      <c r="H24" s="140"/>
    </row>
    <row r="25" spans="1:8">
      <c r="A25" s="120" t="s">
        <v>113</v>
      </c>
      <c r="B25" s="126"/>
      <c r="C25" s="180"/>
      <c r="D25" s="180"/>
      <c r="E25" s="113"/>
    </row>
    <row r="26" spans="1:8" ht="41.25" customHeight="1" thickBot="1">
      <c r="A26" s="119" t="s">
        <v>114</v>
      </c>
      <c r="B26" s="129">
        <v>10875</v>
      </c>
      <c r="C26" s="194">
        <v>20691</v>
      </c>
      <c r="D26" s="195" t="s">
        <v>179</v>
      </c>
      <c r="E26" s="124" t="s">
        <v>191</v>
      </c>
    </row>
    <row r="27" spans="1:8">
      <c r="A27" s="120" t="s">
        <v>115</v>
      </c>
      <c r="B27" s="126"/>
      <c r="C27" s="180"/>
      <c r="D27" s="180"/>
      <c r="E27" s="113"/>
    </row>
    <row r="28" spans="1:8" ht="41.25" customHeight="1" thickBot="1">
      <c r="A28" s="119" t="s">
        <v>116</v>
      </c>
      <c r="B28" s="129">
        <v>578</v>
      </c>
      <c r="C28" s="189">
        <v>300</v>
      </c>
      <c r="D28" s="205" t="s">
        <v>195</v>
      </c>
      <c r="E28" s="124" t="s">
        <v>196</v>
      </c>
    </row>
  </sheetData>
  <pageMargins left="0.7" right="0.7" top="0.75" bottom="0.75" header="0.3" footer="0.3"/>
  <pageSetup paperSize="9" scale="85" orientation="portrait" horizontalDpi="360" verticalDpi="36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zoomScaleNormal="100" workbookViewId="0">
      <pane ySplit="4" topLeftCell="A5" activePane="bottomLeft" state="frozen"/>
      <selection pane="bottomLeft" activeCell="H22" sqref="H22"/>
    </sheetView>
  </sheetViews>
  <sheetFormatPr defaultRowHeight="12.75"/>
  <cols>
    <col min="1" max="1" width="7.85546875" customWidth="1"/>
    <col min="2" max="2" width="7.5703125" style="79" bestFit="1" customWidth="1"/>
    <col min="3" max="3" width="26.7109375" customWidth="1"/>
    <col min="5" max="5" width="9.85546875" customWidth="1"/>
    <col min="6" max="6" width="10.7109375" customWidth="1"/>
    <col min="7" max="7" width="14.85546875" bestFit="1" customWidth="1"/>
  </cols>
  <sheetData>
    <row r="1" spans="1:7" ht="20.25">
      <c r="B1" s="78"/>
      <c r="C1" s="36" t="s">
        <v>61</v>
      </c>
      <c r="D1" s="1"/>
      <c r="E1" s="76"/>
      <c r="F1" s="76"/>
    </row>
    <row r="2" spans="1:7" ht="18">
      <c r="B2" s="78"/>
      <c r="C2" s="9" t="s">
        <v>200</v>
      </c>
      <c r="D2" s="1"/>
      <c r="E2" s="76"/>
      <c r="F2" s="76"/>
    </row>
    <row r="3" spans="1:7" ht="13.5" thickBot="1">
      <c r="D3" s="1"/>
      <c r="E3" s="1"/>
      <c r="F3" s="1"/>
      <c r="G3" s="1"/>
    </row>
    <row r="4" spans="1:7" s="80" customFormat="1" ht="48">
      <c r="A4" s="87" t="s">
        <v>26</v>
      </c>
      <c r="B4" s="88" t="s">
        <v>86</v>
      </c>
      <c r="C4" s="89" t="s">
        <v>25</v>
      </c>
      <c r="D4" s="135" t="s">
        <v>120</v>
      </c>
      <c r="E4" s="92" t="s">
        <v>1</v>
      </c>
      <c r="F4" s="91" t="s">
        <v>0</v>
      </c>
      <c r="G4" s="95" t="s">
        <v>53</v>
      </c>
    </row>
    <row r="5" spans="1:7">
      <c r="A5" s="96"/>
      <c r="B5" s="97"/>
      <c r="C5" s="96" t="s">
        <v>92</v>
      </c>
      <c r="D5" s="99">
        <v>1880</v>
      </c>
      <c r="E5" s="99">
        <v>376</v>
      </c>
      <c r="F5" s="100">
        <f>SUM(D5:E5)</f>
        <v>2256</v>
      </c>
      <c r="G5" s="102" t="s">
        <v>93</v>
      </c>
    </row>
    <row r="6" spans="1:7">
      <c r="A6" s="96"/>
      <c r="B6" s="97"/>
      <c r="C6" s="151" t="s">
        <v>137</v>
      </c>
      <c r="D6" s="157">
        <v>6300</v>
      </c>
      <c r="E6" s="157">
        <v>1260</v>
      </c>
      <c r="F6" s="158">
        <f>SUM(D6:E6)</f>
        <v>7560</v>
      </c>
      <c r="G6" s="155" t="s">
        <v>139</v>
      </c>
    </row>
    <row r="7" spans="1:7" s="73" customFormat="1" ht="13.5" customHeight="1" thickBot="1">
      <c r="A7" s="101"/>
      <c r="B7" s="109"/>
      <c r="C7" s="101" t="s">
        <v>94</v>
      </c>
      <c r="D7" s="110">
        <v>65</v>
      </c>
      <c r="E7" s="163">
        <v>13</v>
      </c>
      <c r="F7" s="163">
        <f>SUM(D7:E7)</f>
        <v>78</v>
      </c>
      <c r="G7" s="164" t="s">
        <v>141</v>
      </c>
    </row>
    <row r="8" spans="1:7" ht="13.5" thickBot="1">
      <c r="A8" s="75"/>
      <c r="B8" s="105"/>
      <c r="C8" s="104" t="s">
        <v>21</v>
      </c>
      <c r="D8" s="103">
        <f>SUM(D5:D7)</f>
        <v>8245</v>
      </c>
      <c r="E8" s="103">
        <f>SUM(E5:E7)</f>
        <v>1649</v>
      </c>
      <c r="F8" s="103">
        <f>SUM(F5:F7)</f>
        <v>9894</v>
      </c>
      <c r="G8" s="106"/>
    </row>
    <row r="14" spans="1:7" s="107" customFormat="1">
      <c r="B14" s="193"/>
      <c r="C14" s="149"/>
    </row>
    <row r="15" spans="1:7">
      <c r="C15" s="7"/>
    </row>
  </sheetData>
  <pageMargins left="1" right="1" top="1" bottom="1" header="0.5" footer="0.5"/>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4"/>
  <sheetViews>
    <sheetView workbookViewId="0">
      <selection sqref="A1:IV1"/>
    </sheetView>
  </sheetViews>
  <sheetFormatPr defaultRowHeight="15"/>
  <cols>
    <col min="1" max="1" width="27.140625" style="2" customWidth="1"/>
    <col min="2" max="3" width="10.140625" style="6" customWidth="1"/>
    <col min="4" max="4" width="9.7109375" style="2" bestFit="1" customWidth="1"/>
    <col min="5" max="5" width="11.140625" style="6" bestFit="1" customWidth="1"/>
    <col min="6" max="6" width="11.42578125" style="2" customWidth="1"/>
    <col min="7" max="11" width="9.140625" style="2"/>
    <col min="12" max="12" width="9.5703125" style="2" bestFit="1" customWidth="1"/>
    <col min="13" max="16384" width="9.140625" style="2"/>
  </cols>
  <sheetData>
    <row r="1" spans="1:26" customFormat="1" ht="20.25">
      <c r="A1" s="36" t="s">
        <v>61</v>
      </c>
      <c r="B1" s="33"/>
      <c r="E1" s="8"/>
      <c r="F1" s="8"/>
      <c r="G1" s="1"/>
      <c r="H1" s="1"/>
      <c r="I1" s="1"/>
      <c r="J1" s="1"/>
      <c r="K1" s="1"/>
      <c r="L1" s="1"/>
      <c r="M1" s="1"/>
      <c r="N1" s="1"/>
      <c r="O1" s="1"/>
      <c r="P1" s="1"/>
      <c r="Q1" s="1"/>
      <c r="R1" s="1"/>
      <c r="S1" s="1"/>
      <c r="T1" s="1"/>
      <c r="U1" s="1"/>
      <c r="V1" s="1"/>
      <c r="X1" s="1"/>
      <c r="Y1" s="1"/>
      <c r="Z1" s="1"/>
    </row>
    <row r="3" spans="1:26" ht="18">
      <c r="A3" s="3" t="s">
        <v>58</v>
      </c>
    </row>
    <row r="5" spans="1:26" ht="8.25" customHeight="1"/>
    <row r="6" spans="1:26" ht="25.5">
      <c r="A6" s="7" t="s">
        <v>2</v>
      </c>
      <c r="B6" s="18" t="s">
        <v>22</v>
      </c>
      <c r="C6" s="19" t="s">
        <v>23</v>
      </c>
      <c r="D6" s="10" t="s">
        <v>8</v>
      </c>
      <c r="E6" s="19" t="s">
        <v>48</v>
      </c>
      <c r="F6" s="10" t="s">
        <v>9</v>
      </c>
      <c r="J6" s="37"/>
      <c r="K6" s="37"/>
      <c r="L6" s="37"/>
      <c r="M6" s="37"/>
      <c r="N6" s="37"/>
      <c r="O6" s="37"/>
      <c r="P6" s="37"/>
      <c r="Q6" s="37"/>
      <c r="R6" s="37"/>
      <c r="S6" s="37"/>
      <c r="T6" s="37"/>
      <c r="U6" s="37"/>
      <c r="V6" s="37"/>
    </row>
    <row r="7" spans="1:26" ht="8.25" customHeight="1">
      <c r="A7" s="11"/>
      <c r="B7" s="17"/>
      <c r="C7" s="17"/>
      <c r="D7" s="16"/>
      <c r="E7" s="17"/>
      <c r="F7" s="16"/>
    </row>
    <row r="8" spans="1:26">
      <c r="A8" s="11" t="e">
        <f>#REF!</f>
        <v>#REF!</v>
      </c>
      <c r="B8" s="17" t="e">
        <f>#REF!</f>
        <v>#REF!</v>
      </c>
      <c r="C8" s="17" t="e">
        <f>B8</f>
        <v>#REF!</v>
      </c>
      <c r="D8" s="24" t="e">
        <f>B8/$B$15</f>
        <v>#REF!</v>
      </c>
      <c r="E8" s="17"/>
      <c r="F8" s="17" t="e">
        <f>C8-E8</f>
        <v>#REF!</v>
      </c>
    </row>
    <row r="9" spans="1:26">
      <c r="A9" s="11" t="e">
        <f>#REF!</f>
        <v>#REF!</v>
      </c>
      <c r="B9" s="17" t="e">
        <f>#REF!</f>
        <v>#REF!</v>
      </c>
      <c r="C9" s="17" t="e">
        <f>B9</f>
        <v>#REF!</v>
      </c>
      <c r="D9" s="24" t="e">
        <f>B9/$B$15</f>
        <v>#REF!</v>
      </c>
      <c r="E9" s="17"/>
      <c r="F9" s="17" t="e">
        <f>C9-E9</f>
        <v>#REF!</v>
      </c>
    </row>
    <row r="10" spans="1:26">
      <c r="A10" s="11" t="e">
        <f>#REF!</f>
        <v>#REF!</v>
      </c>
      <c r="B10" s="17" t="e">
        <f>#REF!</f>
        <v>#REF!</v>
      </c>
      <c r="C10" s="17" t="e">
        <f>B10</f>
        <v>#REF!</v>
      </c>
      <c r="D10" s="24" t="e">
        <f>B10/$B$15</f>
        <v>#REF!</v>
      </c>
      <c r="E10" s="17"/>
      <c r="F10" s="17" t="e">
        <f>C10-E10</f>
        <v>#REF!</v>
      </c>
    </row>
    <row r="11" spans="1:26">
      <c r="A11" s="11" t="e">
        <f>#REF!</f>
        <v>#REF!</v>
      </c>
      <c r="B11" s="17" t="e">
        <f>#REF!</f>
        <v>#REF!</v>
      </c>
      <c r="C11" s="17" t="e">
        <f>B11</f>
        <v>#REF!</v>
      </c>
      <c r="D11" s="24" t="e">
        <f>B11/$B$15</f>
        <v>#REF!</v>
      </c>
      <c r="E11" s="17"/>
      <c r="F11" s="17" t="e">
        <f>C11-E11</f>
        <v>#REF!</v>
      </c>
    </row>
    <row r="12" spans="1:26">
      <c r="A12" s="11" t="e">
        <f>#REF!</f>
        <v>#REF!</v>
      </c>
      <c r="B12" s="17" t="e">
        <f>#REF!</f>
        <v>#REF!</v>
      </c>
      <c r="C12" s="17" t="e">
        <f>B12</f>
        <v>#REF!</v>
      </c>
      <c r="D12" s="24" t="e">
        <f>B12/$B$15</f>
        <v>#REF!</v>
      </c>
      <c r="E12" s="17"/>
      <c r="F12" s="17" t="e">
        <f>C12-E12</f>
        <v>#REF!</v>
      </c>
    </row>
    <row r="13" spans="1:26">
      <c r="A13" s="11"/>
      <c r="B13" s="17"/>
      <c r="C13" s="17"/>
      <c r="D13" s="24"/>
      <c r="E13" s="17"/>
      <c r="F13" s="17"/>
    </row>
    <row r="14" spans="1:26" ht="15.75" thickBot="1">
      <c r="A14" s="11" t="e">
        <f>#REF!</f>
        <v>#REF!</v>
      </c>
      <c r="B14" s="17"/>
      <c r="C14" s="17"/>
      <c r="D14" s="24"/>
      <c r="E14" s="17"/>
      <c r="F14" s="17"/>
    </row>
    <row r="15" spans="1:26" ht="15.75" thickBot="1">
      <c r="A15" s="21" t="s">
        <v>13</v>
      </c>
      <c r="B15" s="38" t="e">
        <f>SUM(B8:B14)</f>
        <v>#REF!</v>
      </c>
      <c r="C15" s="25" t="e">
        <f>SUM(C8:C12)</f>
        <v>#REF!</v>
      </c>
      <c r="D15" s="26" t="e">
        <f>SUM(D8:D12)</f>
        <v>#REF!</v>
      </c>
      <c r="E15" s="25">
        <f>SUM(E8:E12)</f>
        <v>0</v>
      </c>
      <c r="F15" s="25" t="e">
        <f>B15-E15</f>
        <v>#REF!</v>
      </c>
    </row>
    <row r="16" spans="1:26" ht="15.75" thickTop="1">
      <c r="A16" s="11"/>
      <c r="B16" s="17"/>
      <c r="C16" s="17"/>
      <c r="D16" s="16"/>
      <c r="E16" s="17"/>
      <c r="F16" s="16"/>
    </row>
    <row r="17" spans="1:6">
      <c r="A17" s="7" t="s">
        <v>10</v>
      </c>
      <c r="B17" s="17"/>
      <c r="C17" s="17"/>
      <c r="D17" s="16"/>
      <c r="E17" s="17"/>
      <c r="F17" s="16"/>
    </row>
    <row r="18" spans="1:6" ht="7.5" customHeight="1">
      <c r="A18" s="11"/>
      <c r="B18" s="17"/>
      <c r="C18" s="17"/>
      <c r="D18" s="16"/>
      <c r="E18" s="17"/>
      <c r="F18" s="16"/>
    </row>
    <row r="19" spans="1:6">
      <c r="A19" s="11" t="e">
        <f>#REF!</f>
        <v>#REF!</v>
      </c>
      <c r="B19" s="17" t="e">
        <f>#REF!</f>
        <v>#REF!</v>
      </c>
      <c r="C19" s="17" t="e">
        <f>B19</f>
        <v>#REF!</v>
      </c>
      <c r="D19" s="24" t="e">
        <f t="shared" ref="D19:D29" si="0">B19/$B$34</f>
        <v>#REF!</v>
      </c>
      <c r="E19" s="17"/>
      <c r="F19" s="17" t="e">
        <f>E19-C19</f>
        <v>#REF!</v>
      </c>
    </row>
    <row r="20" spans="1:6">
      <c r="A20" s="11" t="e">
        <f>#REF!</f>
        <v>#REF!</v>
      </c>
      <c r="B20" s="17" t="e">
        <f>#REF!</f>
        <v>#REF!</v>
      </c>
      <c r="C20" s="17" t="e">
        <f t="shared" ref="C20:C29" si="1">B20</f>
        <v>#REF!</v>
      </c>
      <c r="D20" s="24" t="e">
        <f t="shared" si="0"/>
        <v>#REF!</v>
      </c>
      <c r="E20" s="17"/>
      <c r="F20" s="17" t="e">
        <f t="shared" ref="F20:F28" si="2">E20-C20</f>
        <v>#REF!</v>
      </c>
    </row>
    <row r="21" spans="1:6">
      <c r="A21" s="11" t="e">
        <f>#REF!</f>
        <v>#REF!</v>
      </c>
      <c r="B21" s="17" t="e">
        <f>#REF!</f>
        <v>#REF!</v>
      </c>
      <c r="C21" s="17" t="e">
        <f t="shared" si="1"/>
        <v>#REF!</v>
      </c>
      <c r="D21" s="24" t="e">
        <f t="shared" si="0"/>
        <v>#REF!</v>
      </c>
      <c r="E21" s="17"/>
      <c r="F21" s="17" t="e">
        <f t="shared" si="2"/>
        <v>#REF!</v>
      </c>
    </row>
    <row r="22" spans="1:6">
      <c r="A22" s="11" t="e">
        <f>#REF!</f>
        <v>#REF!</v>
      </c>
      <c r="B22" s="17" t="e">
        <f>#REF!</f>
        <v>#REF!</v>
      </c>
      <c r="C22" s="17" t="e">
        <f t="shared" si="1"/>
        <v>#REF!</v>
      </c>
      <c r="D22" s="24" t="e">
        <f t="shared" si="0"/>
        <v>#REF!</v>
      </c>
      <c r="E22" s="17"/>
      <c r="F22" s="17" t="e">
        <f t="shared" si="2"/>
        <v>#REF!</v>
      </c>
    </row>
    <row r="23" spans="1:6">
      <c r="A23" s="11" t="e">
        <f>#REF!</f>
        <v>#REF!</v>
      </c>
      <c r="B23" s="17" t="e">
        <f>#REF!</f>
        <v>#REF!</v>
      </c>
      <c r="C23" s="17" t="e">
        <f t="shared" si="1"/>
        <v>#REF!</v>
      </c>
      <c r="D23" s="24" t="e">
        <f t="shared" si="0"/>
        <v>#REF!</v>
      </c>
      <c r="E23" s="17"/>
      <c r="F23" s="17" t="e">
        <f t="shared" si="2"/>
        <v>#REF!</v>
      </c>
    </row>
    <row r="24" spans="1:6">
      <c r="A24" s="11" t="e">
        <f>#REF!</f>
        <v>#REF!</v>
      </c>
      <c r="B24" s="17" t="e">
        <f>#REF!</f>
        <v>#REF!</v>
      </c>
      <c r="C24" s="17" t="e">
        <f t="shared" si="1"/>
        <v>#REF!</v>
      </c>
      <c r="D24" s="24" t="e">
        <f t="shared" si="0"/>
        <v>#REF!</v>
      </c>
      <c r="E24" s="17"/>
      <c r="F24" s="17" t="e">
        <f t="shared" si="2"/>
        <v>#REF!</v>
      </c>
    </row>
    <row r="25" spans="1:6">
      <c r="A25" s="11" t="e">
        <f>#REF!</f>
        <v>#REF!</v>
      </c>
      <c r="B25" s="17" t="e">
        <f>#REF!</f>
        <v>#REF!</v>
      </c>
      <c r="C25" s="17" t="e">
        <f t="shared" si="1"/>
        <v>#REF!</v>
      </c>
      <c r="D25" s="24" t="e">
        <f t="shared" si="0"/>
        <v>#REF!</v>
      </c>
      <c r="E25" s="17"/>
      <c r="F25" s="17" t="e">
        <f t="shared" si="2"/>
        <v>#REF!</v>
      </c>
    </row>
    <row r="26" spans="1:6">
      <c r="A26" s="11" t="e">
        <f>#REF!</f>
        <v>#REF!</v>
      </c>
      <c r="B26" s="17" t="e">
        <f>#REF!</f>
        <v>#REF!</v>
      </c>
      <c r="C26" s="17" t="e">
        <f t="shared" si="1"/>
        <v>#REF!</v>
      </c>
      <c r="D26" s="24" t="e">
        <f t="shared" si="0"/>
        <v>#REF!</v>
      </c>
      <c r="E26" s="20"/>
      <c r="F26" s="20" t="s">
        <v>17</v>
      </c>
    </row>
    <row r="27" spans="1:6">
      <c r="A27" s="11" t="e">
        <f>#REF!</f>
        <v>#REF!</v>
      </c>
      <c r="B27" s="17" t="e">
        <f>#REF!</f>
        <v>#REF!</v>
      </c>
      <c r="C27" s="17" t="e">
        <f t="shared" si="1"/>
        <v>#REF!</v>
      </c>
      <c r="D27" s="24" t="e">
        <f t="shared" si="0"/>
        <v>#REF!</v>
      </c>
      <c r="E27" s="17"/>
      <c r="F27" s="20">
        <f>-H35</f>
        <v>0</v>
      </c>
    </row>
    <row r="28" spans="1:6">
      <c r="A28" s="11" t="e">
        <f>#REF!</f>
        <v>#REF!</v>
      </c>
      <c r="B28" s="17" t="e">
        <f>#REF!</f>
        <v>#REF!</v>
      </c>
      <c r="C28" s="17" t="e">
        <f t="shared" si="1"/>
        <v>#REF!</v>
      </c>
      <c r="D28" s="24" t="e">
        <f t="shared" si="0"/>
        <v>#REF!</v>
      </c>
      <c r="E28" s="17"/>
      <c r="F28" s="17" t="e">
        <f t="shared" si="2"/>
        <v>#REF!</v>
      </c>
    </row>
    <row r="29" spans="1:6">
      <c r="A29" s="11" t="e">
        <f>#REF!</f>
        <v>#REF!</v>
      </c>
      <c r="B29" s="17" t="e">
        <f>#REF!</f>
        <v>#REF!</v>
      </c>
      <c r="C29" s="17" t="e">
        <f t="shared" si="1"/>
        <v>#REF!</v>
      </c>
      <c r="D29" s="24" t="e">
        <f t="shared" si="0"/>
        <v>#REF!</v>
      </c>
      <c r="E29" s="20"/>
      <c r="F29" s="20" t="s">
        <v>17</v>
      </c>
    </row>
    <row r="30" spans="1:6">
      <c r="A30" s="11" t="e">
        <f>#REF!</f>
        <v>#REF!</v>
      </c>
      <c r="B30" s="17" t="e">
        <f>#REF!</f>
        <v>#REF!</v>
      </c>
      <c r="C30" s="17"/>
      <c r="D30" s="24"/>
      <c r="E30" s="20"/>
      <c r="F30" s="20"/>
    </row>
    <row r="31" spans="1:6">
      <c r="A31" s="11" t="e">
        <f>#REF!</f>
        <v>#REF!</v>
      </c>
      <c r="B31" s="17" t="e">
        <f>#REF!</f>
        <v>#REF!</v>
      </c>
      <c r="C31" s="17"/>
      <c r="D31" s="24"/>
      <c r="E31" s="20"/>
      <c r="F31" s="20"/>
    </row>
    <row r="32" spans="1:6">
      <c r="A32" s="11" t="e">
        <f>#REF!</f>
        <v>#REF!</v>
      </c>
      <c r="B32" s="17" t="e">
        <f>#REF!</f>
        <v>#REF!</v>
      </c>
      <c r="C32" s="17"/>
      <c r="D32" s="24"/>
      <c r="E32" s="20"/>
      <c r="F32" s="20"/>
    </row>
    <row r="33" spans="1:12" ht="15.75" thickBot="1">
      <c r="A33" s="11"/>
      <c r="B33" s="17"/>
      <c r="C33" s="17"/>
      <c r="D33" s="24"/>
      <c r="E33" s="20"/>
      <c r="F33" s="20"/>
    </row>
    <row r="34" spans="1:12" ht="15.75" thickBot="1">
      <c r="A34" s="21" t="s">
        <v>13</v>
      </c>
      <c r="B34" s="38" t="e">
        <f>SUM(B19:B32)</f>
        <v>#REF!</v>
      </c>
      <c r="C34" s="25" t="e">
        <f>SUM(C19:C29)</f>
        <v>#REF!</v>
      </c>
      <c r="D34" s="26" t="e">
        <f>SUM(D19:D29)</f>
        <v>#REF!</v>
      </c>
      <c r="E34" s="25">
        <f>SUM(E19:E29)</f>
        <v>0</v>
      </c>
      <c r="F34" s="25" t="e">
        <f>E34-B34</f>
        <v>#REF!</v>
      </c>
      <c r="I34" s="2" t="s">
        <v>1</v>
      </c>
      <c r="J34" s="2">
        <v>9.51</v>
      </c>
      <c r="L34" s="37" t="e">
        <f>B34+J34</f>
        <v>#REF!</v>
      </c>
    </row>
    <row r="35" spans="1:12" ht="15.75" thickTop="1">
      <c r="A35" s="11"/>
      <c r="B35" s="12"/>
      <c r="C35" s="12"/>
      <c r="D35" s="11"/>
      <c r="E35" s="12"/>
      <c r="F35" s="11"/>
    </row>
    <row r="36" spans="1:12">
      <c r="A36" s="7" t="s">
        <v>18</v>
      </c>
      <c r="B36" s="12"/>
      <c r="C36" s="12"/>
      <c r="D36" s="11"/>
      <c r="E36" s="12"/>
      <c r="F36" s="11"/>
      <c r="L36" s="37"/>
    </row>
    <row r="37" spans="1:12">
      <c r="A37" s="11"/>
      <c r="B37" s="12"/>
      <c r="C37" s="12"/>
      <c r="D37" s="11"/>
      <c r="E37" s="12"/>
      <c r="F37" s="11"/>
    </row>
    <row r="38" spans="1:12">
      <c r="A38" s="11" t="s">
        <v>57</v>
      </c>
      <c r="B38" s="12"/>
      <c r="C38" s="12"/>
      <c r="D38" s="17" t="e">
        <f>#REF!</f>
        <v>#REF!</v>
      </c>
      <c r="E38" s="12"/>
      <c r="F38" s="11"/>
    </row>
    <row r="39" spans="1:12">
      <c r="A39" s="11"/>
      <c r="B39" s="12"/>
      <c r="C39" s="12"/>
      <c r="D39" s="17"/>
      <c r="E39" s="12"/>
      <c r="F39" s="11"/>
    </row>
    <row r="40" spans="1:12">
      <c r="A40" s="11" t="s">
        <v>29</v>
      </c>
      <c r="B40" s="12"/>
      <c r="C40" s="12"/>
      <c r="D40" s="39" t="e">
        <f>B15</f>
        <v>#REF!</v>
      </c>
      <c r="E40" s="12"/>
      <c r="F40" s="11"/>
    </row>
    <row r="41" spans="1:12">
      <c r="A41" s="11" t="s">
        <v>30</v>
      </c>
      <c r="B41" s="12"/>
      <c r="C41" s="12"/>
      <c r="D41" s="39" t="e">
        <f>B34</f>
        <v>#REF!</v>
      </c>
      <c r="E41" s="12"/>
      <c r="F41" s="11"/>
    </row>
    <row r="42" spans="1:12" ht="15.75" thickBot="1">
      <c r="A42" s="11"/>
      <c r="B42" s="12"/>
      <c r="C42" s="12"/>
      <c r="D42" s="17"/>
      <c r="E42" s="12"/>
      <c r="F42" s="11"/>
    </row>
    <row r="43" spans="1:12" ht="15.75" thickBot="1">
      <c r="A43" s="11" t="s">
        <v>45</v>
      </c>
      <c r="B43" s="12"/>
      <c r="C43" s="12"/>
      <c r="D43" s="38" t="e">
        <f>D38+D40-D41</f>
        <v>#REF!</v>
      </c>
      <c r="E43" s="12"/>
      <c r="F43" s="11"/>
    </row>
    <row r="44" spans="1:12" ht="15.75" thickTop="1">
      <c r="A44" s="11"/>
      <c r="B44" s="12"/>
      <c r="C44" s="12"/>
      <c r="D44" s="12"/>
      <c r="E44" s="12"/>
      <c r="F44" s="11"/>
    </row>
    <row r="45" spans="1:12">
      <c r="A45" s="7" t="s">
        <v>36</v>
      </c>
      <c r="B45" s="12"/>
      <c r="C45" s="12"/>
      <c r="D45" s="11"/>
      <c r="E45" s="12"/>
      <c r="F45" s="11"/>
    </row>
    <row r="46" spans="1:12" ht="6" customHeight="1">
      <c r="A46" s="11"/>
      <c r="B46" s="12"/>
      <c r="C46" s="12"/>
      <c r="D46" s="11"/>
      <c r="E46" s="12"/>
      <c r="F46" s="11"/>
    </row>
    <row r="47" spans="1:12" ht="25.5">
      <c r="A47" s="11"/>
      <c r="B47" s="29" t="s">
        <v>34</v>
      </c>
      <c r="C47" s="30" t="s">
        <v>2</v>
      </c>
      <c r="D47" s="31" t="s">
        <v>10</v>
      </c>
      <c r="E47" s="32" t="s">
        <v>35</v>
      </c>
      <c r="F47" s="32" t="s">
        <v>40</v>
      </c>
    </row>
    <row r="48" spans="1:12">
      <c r="A48" s="11" t="s">
        <v>54</v>
      </c>
      <c r="B48" s="40" t="e">
        <f>#REF!</f>
        <v>#REF!</v>
      </c>
      <c r="C48" s="40" t="e">
        <f>#REF!</f>
        <v>#REF!</v>
      </c>
      <c r="D48" s="40" t="e">
        <f>#REF!</f>
        <v>#REF!</v>
      </c>
      <c r="E48" s="40" t="e">
        <f>#REF!</f>
        <v>#REF!</v>
      </c>
      <c r="F48" s="40"/>
    </row>
    <row r="49" spans="1:6">
      <c r="A49" s="11" t="s">
        <v>55</v>
      </c>
      <c r="B49" s="40" t="e">
        <f>#REF!</f>
        <v>#REF!</v>
      </c>
      <c r="C49" s="40" t="e">
        <f>#REF!</f>
        <v>#REF!</v>
      </c>
      <c r="D49" s="40" t="e">
        <f>#REF!</f>
        <v>#REF!</v>
      </c>
      <c r="E49" s="40" t="e">
        <f>#REF!</f>
        <v>#REF!</v>
      </c>
      <c r="F49" s="40"/>
    </row>
    <row r="50" spans="1:6">
      <c r="A50" s="11" t="s">
        <v>56</v>
      </c>
      <c r="B50" s="40" t="e">
        <f>#REF!</f>
        <v>#REF!</v>
      </c>
      <c r="C50" s="40" t="e">
        <f>#REF!</f>
        <v>#REF!</v>
      </c>
      <c r="D50" s="40" t="e">
        <f>#REF!</f>
        <v>#REF!</v>
      </c>
      <c r="E50" s="40" t="e">
        <f>#REF!</f>
        <v>#REF!</v>
      </c>
      <c r="F50" s="40"/>
    </row>
    <row r="51" spans="1:6" ht="15.75" thickBot="1">
      <c r="A51" s="11"/>
      <c r="B51" s="41" t="e">
        <f>SUM(B48:B50)</f>
        <v>#REF!</v>
      </c>
      <c r="C51" s="41" t="e">
        <f>SUM(C48:C50)</f>
        <v>#REF!</v>
      </c>
      <c r="D51" s="41" t="e">
        <f>SUM(D48:D50)</f>
        <v>#REF!</v>
      </c>
      <c r="E51" s="41" t="e">
        <f>SUM(E48:E50)</f>
        <v>#REF!</v>
      </c>
      <c r="F51" s="41">
        <f>SUM(F48:F50)</f>
        <v>0</v>
      </c>
    </row>
    <row r="52" spans="1:6" ht="15.75" thickTop="1">
      <c r="A52" s="11"/>
      <c r="B52" s="12"/>
      <c r="C52" s="12"/>
      <c r="D52" s="11"/>
      <c r="E52" s="12"/>
      <c r="F52" s="11"/>
    </row>
    <row r="53" spans="1:6">
      <c r="A53" s="11"/>
      <c r="B53" s="12"/>
      <c r="C53" s="12"/>
      <c r="D53" s="11"/>
      <c r="E53" s="12"/>
      <c r="F53" s="11"/>
    </row>
    <row r="54" spans="1:6">
      <c r="A54" s="11" t="s">
        <v>20</v>
      </c>
      <c r="B54" s="12"/>
      <c r="C54" s="12"/>
      <c r="D54" s="11"/>
      <c r="E54" s="12"/>
      <c r="F54" s="22"/>
    </row>
  </sheetData>
  <pageMargins left="1" right="0.75" top="0.32" bottom="0.27" header="0.3" footer="0.24"/>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3"/>
  <sheetViews>
    <sheetView workbookViewId="0">
      <selection sqref="A1:IV1"/>
    </sheetView>
  </sheetViews>
  <sheetFormatPr defaultRowHeight="15"/>
  <cols>
    <col min="1" max="1" width="27.140625" style="2" customWidth="1"/>
    <col min="2" max="3" width="10.140625" style="6" customWidth="1"/>
    <col min="4" max="4" width="9.5703125" style="2" customWidth="1"/>
    <col min="5" max="5" width="10.140625" style="6" customWidth="1"/>
    <col min="6" max="6" width="11.42578125" style="2" customWidth="1"/>
    <col min="7" max="16384" width="9.140625" style="2"/>
  </cols>
  <sheetData>
    <row r="1" spans="1:26" customFormat="1" ht="20.25">
      <c r="A1" s="36" t="s">
        <v>61</v>
      </c>
      <c r="B1" s="33"/>
      <c r="E1" s="8"/>
      <c r="F1" s="8"/>
      <c r="G1" s="1"/>
      <c r="H1" s="1"/>
      <c r="I1" s="1"/>
      <c r="J1" s="1"/>
      <c r="K1" s="1"/>
      <c r="L1" s="1"/>
      <c r="M1" s="1"/>
      <c r="N1" s="1"/>
      <c r="O1" s="1"/>
      <c r="P1" s="1"/>
      <c r="Q1" s="1"/>
      <c r="R1" s="1"/>
      <c r="S1" s="1"/>
      <c r="T1" s="1"/>
      <c r="U1" s="1"/>
      <c r="V1" s="1"/>
      <c r="X1" s="1"/>
      <c r="Y1" s="1"/>
      <c r="Z1" s="1"/>
    </row>
    <row r="3" spans="1:26" ht="18">
      <c r="A3" s="3" t="s">
        <v>50</v>
      </c>
    </row>
    <row r="5" spans="1:26" ht="8.25" customHeight="1"/>
    <row r="6" spans="1:26" ht="25.5">
      <c r="A6" s="7" t="s">
        <v>2</v>
      </c>
      <c r="B6" s="18" t="s">
        <v>22</v>
      </c>
      <c r="C6" s="19" t="s">
        <v>23</v>
      </c>
      <c r="D6" s="10" t="s">
        <v>8</v>
      </c>
      <c r="E6" s="19" t="s">
        <v>49</v>
      </c>
      <c r="F6" s="10" t="s">
        <v>9</v>
      </c>
    </row>
    <row r="7" spans="1:26" ht="8.25" customHeight="1">
      <c r="A7" s="11"/>
      <c r="B7" s="17"/>
      <c r="C7" s="17"/>
      <c r="D7" s="16"/>
      <c r="E7" s="17"/>
      <c r="F7" s="16"/>
    </row>
    <row r="8" spans="1:26">
      <c r="A8" s="11" t="s">
        <v>3</v>
      </c>
      <c r="B8" s="17" t="e">
        <f>#REF!</f>
        <v>#REF!</v>
      </c>
      <c r="C8" s="17" t="e">
        <f>#REF!</f>
        <v>#REF!</v>
      </c>
      <c r="D8" s="24" t="e">
        <f t="shared" ref="D8:D16" si="0">B8/$B$17</f>
        <v>#REF!</v>
      </c>
      <c r="E8" s="17"/>
      <c r="F8" s="17" t="e">
        <f>C8-E8</f>
        <v>#REF!</v>
      </c>
    </row>
    <row r="9" spans="1:26">
      <c r="A9" s="11" t="s">
        <v>4</v>
      </c>
      <c r="B9" s="17" t="e">
        <f>#REF!</f>
        <v>#REF!</v>
      </c>
      <c r="C9" s="17" t="e">
        <f>#REF!</f>
        <v>#REF!</v>
      </c>
      <c r="D9" s="24" t="e">
        <f t="shared" si="0"/>
        <v>#REF!</v>
      </c>
      <c r="E9" s="17"/>
      <c r="F9" s="17" t="e">
        <f t="shared" ref="F9:F16" si="1">C9-E9</f>
        <v>#REF!</v>
      </c>
    </row>
    <row r="10" spans="1:26">
      <c r="A10" s="11" t="s">
        <v>31</v>
      </c>
      <c r="B10" s="17" t="e">
        <f>#REF!</f>
        <v>#REF!</v>
      </c>
      <c r="C10" s="17" t="e">
        <f>#REF!</f>
        <v>#REF!</v>
      </c>
      <c r="D10" s="24" t="e">
        <f t="shared" si="0"/>
        <v>#REF!</v>
      </c>
      <c r="E10" s="17"/>
      <c r="F10" s="17" t="e">
        <f t="shared" si="1"/>
        <v>#REF!</v>
      </c>
    </row>
    <row r="11" spans="1:26">
      <c r="A11" s="11" t="s">
        <v>5</v>
      </c>
      <c r="B11" s="17" t="e">
        <f>#REF!</f>
        <v>#REF!</v>
      </c>
      <c r="C11" s="17" t="e">
        <f>#REF!</f>
        <v>#REF!</v>
      </c>
      <c r="D11" s="24" t="e">
        <f t="shared" si="0"/>
        <v>#REF!</v>
      </c>
      <c r="E11" s="17"/>
      <c r="F11" s="17" t="e">
        <f t="shared" si="1"/>
        <v>#REF!</v>
      </c>
    </row>
    <row r="12" spans="1:26">
      <c r="A12" s="11" t="s">
        <v>15</v>
      </c>
      <c r="B12" s="17" t="e">
        <f>#REF!</f>
        <v>#REF!</v>
      </c>
      <c r="C12" s="17" t="e">
        <f>#REF!</f>
        <v>#REF!</v>
      </c>
      <c r="D12" s="24" t="e">
        <f t="shared" si="0"/>
        <v>#REF!</v>
      </c>
      <c r="E12" s="17"/>
      <c r="F12" s="17" t="e">
        <f t="shared" si="1"/>
        <v>#REF!</v>
      </c>
    </row>
    <row r="13" spans="1:26">
      <c r="A13" s="11" t="s">
        <v>6</v>
      </c>
      <c r="B13" s="17" t="e">
        <f>#REF!</f>
        <v>#REF!</v>
      </c>
      <c r="C13" s="17" t="e">
        <f>#REF!</f>
        <v>#REF!</v>
      </c>
      <c r="D13" s="24" t="e">
        <f t="shared" si="0"/>
        <v>#REF!</v>
      </c>
      <c r="E13" s="17"/>
      <c r="F13" s="17" t="e">
        <f t="shared" si="1"/>
        <v>#REF!</v>
      </c>
    </row>
    <row r="14" spans="1:26">
      <c r="A14" s="11" t="s">
        <v>14</v>
      </c>
      <c r="B14" s="17" t="e">
        <f>#REF!</f>
        <v>#REF!</v>
      </c>
      <c r="C14" s="17" t="e">
        <f>#REF!</f>
        <v>#REF!</v>
      </c>
      <c r="D14" s="24" t="e">
        <f t="shared" si="0"/>
        <v>#REF!</v>
      </c>
      <c r="E14" s="17"/>
      <c r="F14" s="17" t="e">
        <f t="shared" si="1"/>
        <v>#REF!</v>
      </c>
    </row>
    <row r="15" spans="1:26">
      <c r="A15" s="11" t="s">
        <v>7</v>
      </c>
      <c r="B15" s="17" t="e">
        <f>#REF!</f>
        <v>#REF!</v>
      </c>
      <c r="C15" s="17" t="e">
        <f>#REF!</f>
        <v>#REF!</v>
      </c>
      <c r="D15" s="24" t="e">
        <f t="shared" si="0"/>
        <v>#REF!</v>
      </c>
      <c r="E15" s="17"/>
      <c r="F15" s="17" t="e">
        <f t="shared" si="1"/>
        <v>#REF!</v>
      </c>
    </row>
    <row r="16" spans="1:26" ht="15.75" thickBot="1">
      <c r="A16" s="11" t="s">
        <v>1</v>
      </c>
      <c r="B16" s="17" t="e">
        <f>#REF!</f>
        <v>#REF!</v>
      </c>
      <c r="C16" s="17" t="e">
        <f>#REF!</f>
        <v>#REF!</v>
      </c>
      <c r="D16" s="24" t="e">
        <f t="shared" si="0"/>
        <v>#REF!</v>
      </c>
      <c r="E16" s="17"/>
      <c r="F16" s="17" t="e">
        <f t="shared" si="1"/>
        <v>#REF!</v>
      </c>
    </row>
    <row r="17" spans="1:6" ht="15.75" thickBot="1">
      <c r="A17" s="21" t="s">
        <v>13</v>
      </c>
      <c r="B17" s="25" t="e">
        <f>SUM(B8:B15)</f>
        <v>#REF!</v>
      </c>
      <c r="C17" s="25" t="e">
        <f>SUM(C8:C16)</f>
        <v>#REF!</v>
      </c>
      <c r="D17" s="26" t="e">
        <f>SUM(D8:D15)</f>
        <v>#REF!</v>
      </c>
      <c r="E17" s="25">
        <f>SUM(E8:E15)</f>
        <v>0</v>
      </c>
      <c r="F17" s="25" t="e">
        <f>C17-E17</f>
        <v>#REF!</v>
      </c>
    </row>
    <row r="18" spans="1:6" ht="15.75" thickTop="1">
      <c r="A18" s="11"/>
      <c r="B18" s="17"/>
      <c r="C18" s="17"/>
      <c r="D18" s="16"/>
      <c r="E18" s="17"/>
      <c r="F18" s="16"/>
    </row>
    <row r="19" spans="1:6">
      <c r="A19" s="7" t="s">
        <v>10</v>
      </c>
      <c r="B19" s="17"/>
      <c r="C19" s="17"/>
      <c r="D19" s="16"/>
      <c r="E19" s="17"/>
      <c r="F19" s="16"/>
    </row>
    <row r="20" spans="1:6" ht="7.5" customHeight="1">
      <c r="A20" s="11"/>
      <c r="B20" s="17"/>
      <c r="C20" s="17"/>
      <c r="D20" s="16"/>
      <c r="E20" s="17"/>
      <c r="F20" s="16"/>
    </row>
    <row r="21" spans="1:6">
      <c r="A21" s="11" t="s">
        <v>11</v>
      </c>
      <c r="B21" s="17" t="e">
        <f>#REF!</f>
        <v>#REF!</v>
      </c>
      <c r="C21" s="17" t="e">
        <f>#REF!</f>
        <v>#REF!</v>
      </c>
      <c r="D21" s="24" t="e">
        <f t="shared" ref="D21:D32" si="2">B21/$B$33</f>
        <v>#REF!</v>
      </c>
      <c r="E21" s="17"/>
      <c r="F21" s="17" t="e">
        <f>E21-C21</f>
        <v>#REF!</v>
      </c>
    </row>
    <row r="22" spans="1:6">
      <c r="A22" s="11" t="s">
        <v>4</v>
      </c>
      <c r="B22" s="17" t="e">
        <f>#REF!</f>
        <v>#REF!</v>
      </c>
      <c r="C22" s="17" t="e">
        <f>#REF!</f>
        <v>#REF!</v>
      </c>
      <c r="D22" s="24" t="e">
        <f t="shared" si="2"/>
        <v>#REF!</v>
      </c>
      <c r="E22" s="17"/>
      <c r="F22" s="17" t="e">
        <f t="shared" ref="F22:F30" si="3">E22-C22</f>
        <v>#REF!</v>
      </c>
    </row>
    <row r="23" spans="1:6">
      <c r="A23" s="11" t="s">
        <v>37</v>
      </c>
      <c r="B23" s="17" t="e">
        <f>#REF!</f>
        <v>#REF!</v>
      </c>
      <c r="C23" s="17" t="e">
        <f>#REF!</f>
        <v>#REF!</v>
      </c>
      <c r="D23" s="24" t="e">
        <f t="shared" si="2"/>
        <v>#REF!</v>
      </c>
      <c r="E23" s="17"/>
      <c r="F23" s="17" t="e">
        <f t="shared" si="3"/>
        <v>#REF!</v>
      </c>
    </row>
    <row r="24" spans="1:6">
      <c r="A24" s="11" t="s">
        <v>27</v>
      </c>
      <c r="B24" s="17" t="e">
        <f>#REF!</f>
        <v>#REF!</v>
      </c>
      <c r="C24" s="17" t="e">
        <f>#REF!</f>
        <v>#REF!</v>
      </c>
      <c r="D24" s="24" t="e">
        <f t="shared" si="2"/>
        <v>#REF!</v>
      </c>
      <c r="E24" s="17"/>
      <c r="F24" s="17" t="e">
        <f t="shared" si="3"/>
        <v>#REF!</v>
      </c>
    </row>
    <row r="25" spans="1:6">
      <c r="A25" s="11" t="s">
        <v>12</v>
      </c>
      <c r="B25" s="17" t="e">
        <f>#REF!</f>
        <v>#REF!</v>
      </c>
      <c r="C25" s="17" t="e">
        <f>#REF!</f>
        <v>#REF!</v>
      </c>
      <c r="D25" s="24" t="e">
        <f t="shared" si="2"/>
        <v>#REF!</v>
      </c>
      <c r="E25" s="17"/>
      <c r="F25" s="17" t="e">
        <f t="shared" si="3"/>
        <v>#REF!</v>
      </c>
    </row>
    <row r="26" spans="1:6">
      <c r="A26" s="11" t="s">
        <v>28</v>
      </c>
      <c r="B26" s="17" t="e">
        <f>#REF!</f>
        <v>#REF!</v>
      </c>
      <c r="C26" s="17" t="e">
        <f>#REF!</f>
        <v>#REF!</v>
      </c>
      <c r="D26" s="24" t="e">
        <f t="shared" si="2"/>
        <v>#REF!</v>
      </c>
      <c r="E26" s="17"/>
      <c r="F26" s="17" t="e">
        <f t="shared" si="3"/>
        <v>#REF!</v>
      </c>
    </row>
    <row r="27" spans="1:6">
      <c r="A27" s="11" t="s">
        <v>24</v>
      </c>
      <c r="B27" s="17" t="e">
        <f>#REF!</f>
        <v>#REF!</v>
      </c>
      <c r="C27" s="17" t="e">
        <f>#REF!</f>
        <v>#REF!</v>
      </c>
      <c r="D27" s="24" t="e">
        <f t="shared" si="2"/>
        <v>#REF!</v>
      </c>
      <c r="E27" s="17"/>
      <c r="F27" s="17" t="e">
        <f t="shared" si="3"/>
        <v>#REF!</v>
      </c>
    </row>
    <row r="28" spans="1:6">
      <c r="A28" s="11" t="s">
        <v>16</v>
      </c>
      <c r="B28" s="17" t="e">
        <f>#REF!</f>
        <v>#REF!</v>
      </c>
      <c r="C28" s="17" t="e">
        <f>#REF!</f>
        <v>#REF!</v>
      </c>
      <c r="D28" s="24" t="e">
        <f t="shared" si="2"/>
        <v>#REF!</v>
      </c>
      <c r="E28" s="20"/>
      <c r="F28" s="17" t="e">
        <f t="shared" si="3"/>
        <v>#REF!</v>
      </c>
    </row>
    <row r="29" spans="1:6">
      <c r="A29" s="11" t="s">
        <v>39</v>
      </c>
      <c r="B29" s="17" t="e">
        <f>#REF!</f>
        <v>#REF!</v>
      </c>
      <c r="C29" s="17" t="e">
        <f>#REF!</f>
        <v>#REF!</v>
      </c>
      <c r="D29" s="24" t="e">
        <f t="shared" si="2"/>
        <v>#REF!</v>
      </c>
      <c r="E29" s="17"/>
      <c r="F29" s="17" t="e">
        <f t="shared" si="3"/>
        <v>#REF!</v>
      </c>
    </row>
    <row r="30" spans="1:6">
      <c r="A30" s="11" t="s">
        <v>7</v>
      </c>
      <c r="B30" s="17" t="e">
        <f>#REF!</f>
        <v>#REF!</v>
      </c>
      <c r="C30" s="17" t="e">
        <f>#REF!</f>
        <v>#REF!</v>
      </c>
      <c r="D30" s="24" t="e">
        <f t="shared" si="2"/>
        <v>#REF!</v>
      </c>
      <c r="E30" s="17"/>
      <c r="F30" s="17" t="e">
        <f t="shared" si="3"/>
        <v>#REF!</v>
      </c>
    </row>
    <row r="31" spans="1:6">
      <c r="A31" s="11" t="s">
        <v>1</v>
      </c>
      <c r="B31" s="17" t="e">
        <f>#REF!</f>
        <v>#REF!</v>
      </c>
      <c r="C31" s="17" t="e">
        <f>#REF!</f>
        <v>#REF!</v>
      </c>
      <c r="D31" s="24" t="e">
        <f t="shared" si="2"/>
        <v>#REF!</v>
      </c>
      <c r="E31" s="20"/>
      <c r="F31" s="20" t="s">
        <v>17</v>
      </c>
    </row>
    <row r="32" spans="1:6" ht="15.75" thickBot="1">
      <c r="A32" s="2" t="s">
        <v>38</v>
      </c>
      <c r="B32" s="27" t="e">
        <f>#REF!</f>
        <v>#REF!</v>
      </c>
      <c r="C32" s="27" t="e">
        <f>#REF!</f>
        <v>#REF!</v>
      </c>
      <c r="D32" s="24" t="e">
        <f t="shared" si="2"/>
        <v>#REF!</v>
      </c>
      <c r="E32" s="34"/>
      <c r="F32" s="34"/>
    </row>
    <row r="33" spans="1:6" ht="15.75" thickBot="1">
      <c r="A33" s="21" t="s">
        <v>13</v>
      </c>
      <c r="B33" s="25" t="e">
        <f>SUM(B21:B32)</f>
        <v>#REF!</v>
      </c>
      <c r="C33" s="25" t="e">
        <f>SUM(C21:C31)</f>
        <v>#REF!</v>
      </c>
      <c r="D33" s="26" t="e">
        <f>SUM(D21:D32)</f>
        <v>#REF!</v>
      </c>
      <c r="E33" s="25">
        <f>SUM(E21:E31)</f>
        <v>0</v>
      </c>
      <c r="F33" s="25" t="e">
        <f>SUM(F21:F31)</f>
        <v>#REF!</v>
      </c>
    </row>
    <row r="34" spans="1:6" ht="15.75" thickTop="1">
      <c r="A34" s="11"/>
      <c r="B34" s="12"/>
      <c r="C34" s="12"/>
      <c r="D34" s="11"/>
      <c r="E34" s="12"/>
      <c r="F34" s="11"/>
    </row>
    <row r="35" spans="1:6">
      <c r="A35" s="7" t="s">
        <v>18</v>
      </c>
      <c r="B35" s="12"/>
      <c r="C35" s="12"/>
      <c r="D35" s="11"/>
      <c r="E35" s="12"/>
      <c r="F35" s="11"/>
    </row>
    <row r="36" spans="1:6">
      <c r="A36" s="11"/>
      <c r="B36" s="12"/>
      <c r="C36" s="12"/>
      <c r="D36" s="11"/>
      <c r="E36" s="12"/>
      <c r="F36" s="11"/>
    </row>
    <row r="37" spans="1:6">
      <c r="A37" s="11" t="s">
        <v>46</v>
      </c>
      <c r="B37" s="12"/>
      <c r="C37" s="12"/>
      <c r="D37" s="17" t="e">
        <f>#REF!</f>
        <v>#REF!</v>
      </c>
      <c r="E37" s="12"/>
      <c r="F37" s="11"/>
    </row>
    <row r="38" spans="1:6">
      <c r="A38" s="11"/>
      <c r="B38" s="12"/>
      <c r="C38" s="12"/>
      <c r="D38" s="17"/>
      <c r="E38" s="12"/>
      <c r="F38" s="11"/>
    </row>
    <row r="39" spans="1:6">
      <c r="A39" s="11" t="s">
        <v>41</v>
      </c>
      <c r="B39" s="12"/>
      <c r="C39" s="12"/>
      <c r="D39" s="17" t="e">
        <f>B17</f>
        <v>#REF!</v>
      </c>
      <c r="E39" s="12"/>
      <c r="F39" s="11"/>
    </row>
    <row r="40" spans="1:6">
      <c r="A40" s="11" t="s">
        <v>42</v>
      </c>
      <c r="B40" s="12"/>
      <c r="C40" s="12"/>
      <c r="D40" s="17" t="e">
        <f>B33</f>
        <v>#REF!</v>
      </c>
      <c r="E40" s="12"/>
      <c r="F40" s="11"/>
    </row>
    <row r="41" spans="1:6" ht="15.75" thickBot="1">
      <c r="A41" s="11"/>
      <c r="B41" s="12"/>
      <c r="C41" s="12"/>
      <c r="D41" s="17"/>
      <c r="E41" s="12"/>
      <c r="F41" s="11"/>
    </row>
    <row r="42" spans="1:6" ht="15.75" thickBot="1">
      <c r="A42" s="11" t="s">
        <v>47</v>
      </c>
      <c r="B42" s="12"/>
      <c r="C42" s="12"/>
      <c r="D42" s="25" t="e">
        <f>D37+D39-D40</f>
        <v>#REF!</v>
      </c>
      <c r="E42" s="12"/>
      <c r="F42" s="11"/>
    </row>
    <row r="43" spans="1:6" ht="15.75" thickTop="1">
      <c r="A43" s="11"/>
      <c r="B43" s="12"/>
      <c r="C43" s="12"/>
      <c r="D43" s="12"/>
      <c r="E43" s="12"/>
      <c r="F43" s="11"/>
    </row>
    <row r="44" spans="1:6">
      <c r="A44" s="7" t="s">
        <v>36</v>
      </c>
      <c r="B44" s="12"/>
      <c r="C44" s="12"/>
      <c r="D44" s="11"/>
      <c r="E44" s="12"/>
      <c r="F44" s="11"/>
    </row>
    <row r="45" spans="1:6" ht="6" customHeight="1">
      <c r="A45" s="11"/>
      <c r="B45" s="12"/>
      <c r="C45" s="12"/>
      <c r="D45" s="11"/>
      <c r="E45" s="12"/>
      <c r="F45" s="11"/>
    </row>
    <row r="46" spans="1:6" ht="25.5">
      <c r="A46" s="11"/>
      <c r="B46" s="14" t="s">
        <v>34</v>
      </c>
      <c r="C46" s="16" t="s">
        <v>2</v>
      </c>
      <c r="D46" s="17" t="s">
        <v>10</v>
      </c>
      <c r="E46" s="15" t="s">
        <v>35</v>
      </c>
      <c r="F46" s="15" t="s">
        <v>40</v>
      </c>
    </row>
    <row r="47" spans="1:6">
      <c r="A47" s="11" t="s">
        <v>33</v>
      </c>
      <c r="B47" s="17" t="e">
        <f>#REF!</f>
        <v>#REF!</v>
      </c>
      <c r="C47" s="17" t="e">
        <f>#REF!</f>
        <v>#REF!</v>
      </c>
      <c r="D47" s="17" t="e">
        <f>#REF!</f>
        <v>#REF!</v>
      </c>
      <c r="E47" s="17" t="e">
        <f>#REF!</f>
        <v>#REF!</v>
      </c>
      <c r="F47" s="17"/>
    </row>
    <row r="48" spans="1:6">
      <c r="A48" s="11" t="s">
        <v>32</v>
      </c>
      <c r="B48" s="17" t="e">
        <f>#REF!</f>
        <v>#REF!</v>
      </c>
      <c r="C48" s="17" t="e">
        <f>#REF!</f>
        <v>#REF!</v>
      </c>
      <c r="D48" s="17" t="e">
        <f>#REF!</f>
        <v>#REF!</v>
      </c>
      <c r="E48" s="17" t="e">
        <f>#REF!</f>
        <v>#REF!</v>
      </c>
      <c r="F48" s="16"/>
    </row>
    <row r="49" spans="1:6">
      <c r="A49" s="11" t="s">
        <v>31</v>
      </c>
      <c r="B49" s="17" t="e">
        <f>#REF!</f>
        <v>#REF!</v>
      </c>
      <c r="C49" s="17" t="e">
        <f>#REF!</f>
        <v>#REF!</v>
      </c>
      <c r="D49" s="17" t="e">
        <f>#REF!</f>
        <v>#REF!</v>
      </c>
      <c r="E49" s="17" t="e">
        <f>#REF!</f>
        <v>#REF!</v>
      </c>
      <c r="F49" s="16"/>
    </row>
    <row r="50" spans="1:6" ht="15.75" thickBot="1">
      <c r="A50" s="11"/>
      <c r="B50" s="23" t="e">
        <f>SUM(B47:B49)</f>
        <v>#REF!</v>
      </c>
      <c r="C50" s="23" t="e">
        <f>SUM(C47:C49)</f>
        <v>#REF!</v>
      </c>
      <c r="D50" s="23" t="e">
        <f>SUM(D47:D49)</f>
        <v>#REF!</v>
      </c>
      <c r="E50" s="23" t="e">
        <f>SUM(E47:E49)</f>
        <v>#REF!</v>
      </c>
      <c r="F50" s="16"/>
    </row>
    <row r="51" spans="1:6" ht="15.75" thickTop="1">
      <c r="A51" s="11" t="s">
        <v>44</v>
      </c>
      <c r="B51" s="12"/>
      <c r="C51" s="12"/>
      <c r="D51" s="11"/>
      <c r="E51" s="12"/>
      <c r="F51" s="11"/>
    </row>
    <row r="52" spans="1:6">
      <c r="A52" s="11" t="s">
        <v>19</v>
      </c>
      <c r="B52" s="12"/>
      <c r="C52" s="12"/>
      <c r="D52" s="11"/>
      <c r="E52" s="12"/>
      <c r="F52" s="11"/>
    </row>
    <row r="53" spans="1:6">
      <c r="A53" s="11" t="s">
        <v>20</v>
      </c>
      <c r="B53" s="12"/>
      <c r="C53" s="12"/>
      <c r="D53" s="11"/>
      <c r="E53" s="12"/>
      <c r="F53" s="22"/>
    </row>
  </sheetData>
  <pageMargins left="0.75" right="0.75" top="0.44" bottom="0.38" header="0.35" footer="0.34"/>
  <pageSetup paperSize="9" orientation="portrait" r:id="rId1"/>
  <headerFooter alignWithMargins="0">
    <oddHeader>&amp;R&amp;"Arial,Italic"&amp;12DRAFT</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ACCOUNTS 23</vt:lpstr>
      <vt:lpstr>Expenditure</vt:lpstr>
      <vt:lpstr>Income</vt:lpstr>
      <vt:lpstr>End Yr recon</vt:lpstr>
      <vt:lpstr> Variance 1.2</vt:lpstr>
      <vt:lpstr>VAT RECLAIM 22-23</vt:lpstr>
      <vt:lpstr>R&amp;P Qtr1</vt:lpstr>
      <vt:lpstr>R&amp;P Qtr3</vt:lpstr>
      <vt:lpstr>Sheet1</vt:lpstr>
      <vt:lpstr>'R&amp;P Qtr3'!Print_Area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2021/2022 accounts</dc:title>
  <dc:creator>Parish Council</dc:creator>
  <cp:lastModifiedBy>Windows User</cp:lastModifiedBy>
  <cp:lastPrinted>2023-05-30T07:05:11Z</cp:lastPrinted>
  <dcterms:created xsi:type="dcterms:W3CDTF">2000-11-23T19:55:28Z</dcterms:created>
  <dcterms:modified xsi:type="dcterms:W3CDTF">2023-05-30T07:05:21Z</dcterms:modified>
</cp:coreProperties>
</file>